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SO 01 - TO Roudnice ..." sheetId="2" r:id="rId2"/>
    <sheet name="02 - SO 02 - TO Lovosice" sheetId="3" r:id="rId3"/>
    <sheet name="03 - SO 03 - TO Ústí n. L..." sheetId="4" r:id="rId4"/>
    <sheet name="04 - SO 04 - TO Děčín hl. n." sheetId="5" r:id="rId5"/>
    <sheet name="05 - SO 05 - TO Roudnice ..." sheetId="6" r:id="rId6"/>
    <sheet name="06 - SO 06 - TO Lovosice" sheetId="7" r:id="rId7"/>
    <sheet name="07 - SO 07 - TO Ústí n.L." sheetId="8" r:id="rId8"/>
    <sheet name="08 - SO 08 - TO Roudnice ..." sheetId="9" r:id="rId9"/>
    <sheet name="09 - SO 09 - TO Lovosice" sheetId="10" r:id="rId10"/>
    <sheet name="10 - Souhrnné výkony SO 0..." sheetId="11" r:id="rId11"/>
    <sheet name="02 - VRN" sheetId="12" r:id="rId12"/>
    <sheet name="01 - SO 01 - TO Štětí" sheetId="13" r:id="rId13"/>
    <sheet name="02 - SO 02 - TO Litoměřice" sheetId="14" r:id="rId14"/>
    <sheet name="03 - SO 03 - TO Děčín východ" sheetId="15" r:id="rId15"/>
    <sheet name="04 - SO 04 - TO Ústí n. L..." sheetId="16" r:id="rId16"/>
    <sheet name="05 - SO 05 - TO Rumburk" sheetId="17" r:id="rId17"/>
    <sheet name="06 - SO 06 - TO Česká Kam..." sheetId="18" r:id="rId18"/>
    <sheet name="2 - VRN" sheetId="19" r:id="rId19"/>
    <sheet name="Pokyny pro vyplnění" sheetId="20" r:id="rId20"/>
  </sheets>
  <definedNames>
    <definedName name="_xlnm.Print_Area" localSheetId="0">'Rekapitulace stavby'!$D$4:$AO$36,'Rekapitulace stavby'!$C$42:$AQ$77</definedName>
    <definedName name="_xlnm.Print_Titles" localSheetId="0">'Rekapitulace stavby'!$52:$52</definedName>
    <definedName name="_xlnm._FilterDatabase" localSheetId="1" hidden="1">'01 - SO 01 - TO Roudnice ...'!$C$90:$K$137</definedName>
    <definedName name="_xlnm.Print_Area" localSheetId="1">'01 - SO 01 - TO Roudnice ...'!$C$4:$J$43,'01 - SO 01 - TO Roudnice ...'!$C$49:$J$68,'01 - SO 01 - TO Roudnice ...'!$C$74:$K$137</definedName>
    <definedName name="_xlnm.Print_Titles" localSheetId="1">'01 - SO 01 - TO Roudnice ...'!$90:$90</definedName>
    <definedName name="_xlnm._FilterDatabase" localSheetId="2" hidden="1">'02 - SO 02 - TO Lovosice'!$C$90:$K$156</definedName>
    <definedName name="_xlnm.Print_Area" localSheetId="2">'02 - SO 02 - TO Lovosice'!$C$4:$J$43,'02 - SO 02 - TO Lovosice'!$C$49:$J$68,'02 - SO 02 - TO Lovosice'!$C$74:$K$156</definedName>
    <definedName name="_xlnm.Print_Titles" localSheetId="2">'02 - SO 02 - TO Lovosice'!$90:$90</definedName>
    <definedName name="_xlnm._FilterDatabase" localSheetId="3" hidden="1">'03 - SO 03 - TO Ústí n. L...'!$C$90:$K$197</definedName>
    <definedName name="_xlnm.Print_Area" localSheetId="3">'03 - SO 03 - TO Ústí n. L...'!$C$4:$J$43,'03 - SO 03 - TO Ústí n. L...'!$C$49:$J$68,'03 - SO 03 - TO Ústí n. L...'!$C$74:$K$197</definedName>
    <definedName name="_xlnm.Print_Titles" localSheetId="3">'03 - SO 03 - TO Ústí n. L...'!$90:$90</definedName>
    <definedName name="_xlnm._FilterDatabase" localSheetId="4" hidden="1">'04 - SO 04 - TO Děčín hl. n.'!$C$90:$K$148</definedName>
    <definedName name="_xlnm.Print_Area" localSheetId="4">'04 - SO 04 - TO Děčín hl. n.'!$C$4:$J$43,'04 - SO 04 - TO Děčín hl. n.'!$C$49:$J$68,'04 - SO 04 - TO Děčín hl. n.'!$C$74:$K$148</definedName>
    <definedName name="_xlnm.Print_Titles" localSheetId="4">'04 - SO 04 - TO Děčín hl. n.'!$90:$90</definedName>
    <definedName name="_xlnm._FilterDatabase" localSheetId="5" hidden="1">'05 - SO 05 - TO Roudnice ...'!$C$90:$K$168</definedName>
    <definedName name="_xlnm.Print_Area" localSheetId="5">'05 - SO 05 - TO Roudnice ...'!$C$4:$J$43,'05 - SO 05 - TO Roudnice ...'!$C$49:$J$68,'05 - SO 05 - TO Roudnice ...'!$C$74:$K$168</definedName>
    <definedName name="_xlnm.Print_Titles" localSheetId="5">'05 - SO 05 - TO Roudnice ...'!$90:$90</definedName>
    <definedName name="_xlnm._FilterDatabase" localSheetId="6" hidden="1">'06 - SO 06 - TO Lovosice'!$C$90:$K$127</definedName>
    <definedName name="_xlnm.Print_Area" localSheetId="6">'06 - SO 06 - TO Lovosice'!$C$4:$J$43,'06 - SO 06 - TO Lovosice'!$C$49:$J$68,'06 - SO 06 - TO Lovosice'!$C$74:$K$127</definedName>
    <definedName name="_xlnm.Print_Titles" localSheetId="6">'06 - SO 06 - TO Lovosice'!$90:$90</definedName>
    <definedName name="_xlnm._FilterDatabase" localSheetId="7" hidden="1">'07 - SO 07 - TO Ústí n.L.'!$C$90:$K$151</definedName>
    <definedName name="_xlnm.Print_Area" localSheetId="7">'07 - SO 07 - TO Ústí n.L.'!$C$4:$J$43,'07 - SO 07 - TO Ústí n.L.'!$C$49:$J$68,'07 - SO 07 - TO Ústí n.L.'!$C$74:$K$151</definedName>
    <definedName name="_xlnm.Print_Titles" localSheetId="7">'07 - SO 07 - TO Ústí n.L.'!$90:$90</definedName>
    <definedName name="_xlnm._FilterDatabase" localSheetId="8" hidden="1">'08 - SO 08 - TO Roudnice ...'!$C$90:$K$98</definedName>
    <definedName name="_xlnm.Print_Area" localSheetId="8">'08 - SO 08 - TO Roudnice ...'!$C$4:$J$43,'08 - SO 08 - TO Roudnice ...'!$C$49:$J$68,'08 - SO 08 - TO Roudnice ...'!$C$74:$K$98</definedName>
    <definedName name="_xlnm.Print_Titles" localSheetId="8">'08 - SO 08 - TO Roudnice ...'!$90:$90</definedName>
    <definedName name="_xlnm._FilterDatabase" localSheetId="9" hidden="1">'09 - SO 09 - TO Lovosice'!$C$90:$K$107</definedName>
    <definedName name="_xlnm.Print_Area" localSheetId="9">'09 - SO 09 - TO Lovosice'!$C$4:$J$43,'09 - SO 09 - TO Lovosice'!$C$49:$J$68,'09 - SO 09 - TO Lovosice'!$C$74:$K$107</definedName>
    <definedName name="_xlnm.Print_Titles" localSheetId="9">'09 - SO 09 - TO Lovosice'!$90:$90</definedName>
    <definedName name="_xlnm._FilterDatabase" localSheetId="10" hidden="1">'10 - Souhrnné výkony SO 0...'!$C$90:$K$101</definedName>
    <definedName name="_xlnm.Print_Area" localSheetId="10">'10 - Souhrnné výkony SO 0...'!$C$4:$J$43,'10 - Souhrnné výkony SO 0...'!$C$49:$J$68,'10 - Souhrnné výkony SO 0...'!$C$74:$K$101</definedName>
    <definedName name="_xlnm.Print_Titles" localSheetId="10">'10 - Souhrnné výkony SO 0...'!$90:$90</definedName>
    <definedName name="_xlnm._FilterDatabase" localSheetId="11" hidden="1">'02 - VRN'!$C$85:$K$93</definedName>
    <definedName name="_xlnm.Print_Area" localSheetId="11">'02 - VRN'!$C$4:$J$41,'02 - VRN'!$C$47:$J$65,'02 - VRN'!$C$71:$K$93</definedName>
    <definedName name="_xlnm.Print_Titles" localSheetId="11">'02 - VRN'!$85:$85</definedName>
    <definedName name="_xlnm._FilterDatabase" localSheetId="12" hidden="1">'01 - SO 01 - TO Štětí'!$C$92:$K$177</definedName>
    <definedName name="_xlnm.Print_Area" localSheetId="12">'01 - SO 01 - TO Štětí'!$C$4:$J$43,'01 - SO 01 - TO Štětí'!$C$49:$J$70,'01 - SO 01 - TO Štětí'!$C$76:$K$177</definedName>
    <definedName name="_xlnm.Print_Titles" localSheetId="12">'01 - SO 01 - TO Štětí'!$92:$92</definedName>
    <definedName name="_xlnm._FilterDatabase" localSheetId="13" hidden="1">'02 - SO 02 - TO Litoměřice'!$C$90:$K$200</definedName>
    <definedName name="_xlnm.Print_Area" localSheetId="13">'02 - SO 02 - TO Litoměřice'!$C$4:$J$43,'02 - SO 02 - TO Litoměřice'!$C$49:$J$68,'02 - SO 02 - TO Litoměřice'!$C$74:$K$200</definedName>
    <definedName name="_xlnm.Print_Titles" localSheetId="13">'02 - SO 02 - TO Litoměřice'!$90:$90</definedName>
    <definedName name="_xlnm._FilterDatabase" localSheetId="14" hidden="1">'03 - SO 03 - TO Děčín východ'!$C$90:$K$198</definedName>
    <definedName name="_xlnm.Print_Area" localSheetId="14">'03 - SO 03 - TO Děčín východ'!$C$4:$J$43,'03 - SO 03 - TO Děčín východ'!$C$49:$J$68,'03 - SO 03 - TO Děčín východ'!$C$74:$K$198</definedName>
    <definedName name="_xlnm.Print_Titles" localSheetId="14">'03 - SO 03 - TO Děčín východ'!$90:$90</definedName>
    <definedName name="_xlnm._FilterDatabase" localSheetId="15" hidden="1">'04 - SO 04 - TO Ústí n. L...'!$C$90:$K$130</definedName>
    <definedName name="_xlnm.Print_Area" localSheetId="15">'04 - SO 04 - TO Ústí n. L...'!$C$4:$J$43,'04 - SO 04 - TO Ústí n. L...'!$C$49:$J$68,'04 - SO 04 - TO Ústí n. L...'!$C$74:$K$130</definedName>
    <definedName name="_xlnm.Print_Titles" localSheetId="15">'04 - SO 04 - TO Ústí n. L...'!$90:$90</definedName>
    <definedName name="_xlnm._FilterDatabase" localSheetId="16" hidden="1">'05 - SO 05 - TO Rumburk'!$C$90:$K$108</definedName>
    <definedName name="_xlnm.Print_Area" localSheetId="16">'05 - SO 05 - TO Rumburk'!$C$4:$J$43,'05 - SO 05 - TO Rumburk'!$C$49:$J$68,'05 - SO 05 - TO Rumburk'!$C$74:$K$108</definedName>
    <definedName name="_xlnm.Print_Titles" localSheetId="16">'05 - SO 05 - TO Rumburk'!$90:$90</definedName>
    <definedName name="_xlnm._FilterDatabase" localSheetId="17" hidden="1">'06 - SO 06 - TO Česká Kam...'!$C$90:$K$119</definedName>
    <definedName name="_xlnm.Print_Area" localSheetId="17">'06 - SO 06 - TO Česká Kam...'!$C$4:$J$43,'06 - SO 06 - TO Česká Kam...'!$C$49:$J$68,'06 - SO 06 - TO Česká Kam...'!$C$74:$K$119</definedName>
    <definedName name="_xlnm.Print_Titles" localSheetId="17">'06 - SO 06 - TO Česká Kam...'!$90:$90</definedName>
    <definedName name="_xlnm._FilterDatabase" localSheetId="18" hidden="1">'2 - VRN'!$C$84:$K$99</definedName>
    <definedName name="_xlnm.Print_Area" localSheetId="18">'2 - VRN'!$C$4:$J$41,'2 - VRN'!$C$47:$J$64,'2 - VRN'!$C$70:$K$99</definedName>
    <definedName name="_xlnm.Print_Titles" localSheetId="18">'2 - VRN'!$84:$84</definedName>
    <definedName name="_xlnm.Print_Area" localSheetId="19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19" r="J39"/>
  <c r="J38"/>
  <c i="1" r="AY76"/>
  <c i="19" r="J37"/>
  <c i="1" r="AX76"/>
  <c i="19" r="BI98"/>
  <c r="BH98"/>
  <c r="BG98"/>
  <c r="BF98"/>
  <c r="T98"/>
  <c r="R98"/>
  <c r="P98"/>
  <c r="BK98"/>
  <c r="J98"/>
  <c r="BE98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F39"/>
  <c i="1" r="BD76"/>
  <c i="19" r="BH86"/>
  <c r="F38"/>
  <c i="1" r="BC76"/>
  <c i="19" r="BG86"/>
  <c r="F37"/>
  <c i="1" r="BB76"/>
  <c i="19" r="BF86"/>
  <c r="J36"/>
  <c i="1" r="AW76"/>
  <c i="19" r="F36"/>
  <c i="1" r="BA76"/>
  <c i="19" r="T86"/>
  <c r="T85"/>
  <c r="R86"/>
  <c r="R85"/>
  <c r="P86"/>
  <c r="P85"/>
  <c i="1" r="AU76"/>
  <c i="19" r="BK86"/>
  <c r="BK85"/>
  <c r="J85"/>
  <c r="J63"/>
  <c r="J32"/>
  <c i="1" r="AG76"/>
  <c i="19" r="J86"/>
  <c r="BE86"/>
  <c r="J35"/>
  <c i="1" r="AV76"/>
  <c i="19" r="F35"/>
  <c i="1" r="AZ76"/>
  <c i="19" r="F81"/>
  <c r="F79"/>
  <c r="E77"/>
  <c r="F58"/>
  <c r="F56"/>
  <c r="E54"/>
  <c r="J41"/>
  <c r="J26"/>
  <c r="E26"/>
  <c r="J82"/>
  <c r="J59"/>
  <c r="J25"/>
  <c r="J23"/>
  <c r="E23"/>
  <c r="J81"/>
  <c r="J58"/>
  <c r="J22"/>
  <c r="J20"/>
  <c r="E20"/>
  <c r="F82"/>
  <c r="F59"/>
  <c r="J19"/>
  <c r="J14"/>
  <c r="J79"/>
  <c r="J56"/>
  <c r="E7"/>
  <c r="E73"/>
  <c r="E50"/>
  <c i="18" r="J41"/>
  <c r="J40"/>
  <c i="1" r="AY75"/>
  <c i="18" r="J39"/>
  <c i="1" r="AX75"/>
  <c i="18" r="BI116"/>
  <c r="BH116"/>
  <c r="BG116"/>
  <c r="BF116"/>
  <c r="T116"/>
  <c r="R116"/>
  <c r="P116"/>
  <c r="BK116"/>
  <c r="J116"/>
  <c r="BE116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7"/>
  <c r="BH107"/>
  <c r="BG107"/>
  <c r="BF107"/>
  <c r="T107"/>
  <c r="R107"/>
  <c r="P107"/>
  <c r="BK107"/>
  <c r="J107"/>
  <c r="BE107"/>
  <c r="BI103"/>
  <c r="BH103"/>
  <c r="BG103"/>
  <c r="BF103"/>
  <c r="T103"/>
  <c r="R103"/>
  <c r="P103"/>
  <c r="BK103"/>
  <c r="J103"/>
  <c r="BE103"/>
  <c r="BI92"/>
  <c r="F41"/>
  <c i="1" r="BD75"/>
  <c i="18" r="BH92"/>
  <c r="F40"/>
  <c i="1" r="BC75"/>
  <c i="18" r="BG92"/>
  <c r="F39"/>
  <c i="1" r="BB75"/>
  <c i="18" r="BF92"/>
  <c r="J38"/>
  <c i="1" r="AW75"/>
  <c i="18" r="F38"/>
  <c i="1" r="BA75"/>
  <c i="18" r="T92"/>
  <c r="T91"/>
  <c r="R92"/>
  <c r="R91"/>
  <c r="P92"/>
  <c r="P91"/>
  <c i="1" r="AU75"/>
  <c i="18" r="BK92"/>
  <c r="BK91"/>
  <c r="J91"/>
  <c r="J67"/>
  <c r="J34"/>
  <c i="1" r="AG75"/>
  <c i="18" r="J92"/>
  <c r="BE92"/>
  <c r="J37"/>
  <c i="1" r="AV75"/>
  <c i="18" r="F37"/>
  <c i="1" r="AZ75"/>
  <c i="18" r="F87"/>
  <c r="F85"/>
  <c r="E83"/>
  <c r="F62"/>
  <c r="F60"/>
  <c r="E58"/>
  <c r="J43"/>
  <c r="J28"/>
  <c r="E28"/>
  <c r="J88"/>
  <c r="J63"/>
  <c r="J27"/>
  <c r="J25"/>
  <c r="E25"/>
  <c r="J87"/>
  <c r="J62"/>
  <c r="J24"/>
  <c r="J22"/>
  <c r="E22"/>
  <c r="F88"/>
  <c r="F63"/>
  <c r="J21"/>
  <c r="J16"/>
  <c r="J85"/>
  <c r="J60"/>
  <c r="E7"/>
  <c r="E77"/>
  <c r="E52"/>
  <c i="17" r="J41"/>
  <c r="J40"/>
  <c i="1" r="AY74"/>
  <c i="17" r="J39"/>
  <c i="1" r="AX74"/>
  <c i="17"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6"/>
  <c r="BH96"/>
  <c r="BG96"/>
  <c r="BF96"/>
  <c r="T96"/>
  <c r="R96"/>
  <c r="P96"/>
  <c r="BK96"/>
  <c r="J96"/>
  <c r="BE96"/>
  <c r="BI92"/>
  <c r="F41"/>
  <c i="1" r="BD74"/>
  <c i="17" r="BH92"/>
  <c r="F40"/>
  <c i="1" r="BC74"/>
  <c i="17" r="BG92"/>
  <c r="F39"/>
  <c i="1" r="BB74"/>
  <c i="17" r="BF92"/>
  <c r="J38"/>
  <c i="1" r="AW74"/>
  <c i="17" r="F38"/>
  <c i="1" r="BA74"/>
  <c i="17" r="T92"/>
  <c r="T91"/>
  <c r="R92"/>
  <c r="R91"/>
  <c r="P92"/>
  <c r="P91"/>
  <c i="1" r="AU74"/>
  <c i="17" r="BK92"/>
  <c r="BK91"/>
  <c r="J91"/>
  <c r="J67"/>
  <c r="J34"/>
  <c i="1" r="AG74"/>
  <c i="17" r="J92"/>
  <c r="BE92"/>
  <c r="J37"/>
  <c i="1" r="AV74"/>
  <c i="17" r="F37"/>
  <c i="1" r="AZ74"/>
  <c i="17" r="F87"/>
  <c r="F85"/>
  <c r="E83"/>
  <c r="F62"/>
  <c r="F60"/>
  <c r="E58"/>
  <c r="J43"/>
  <c r="J28"/>
  <c r="E28"/>
  <c r="J88"/>
  <c r="J63"/>
  <c r="J27"/>
  <c r="J25"/>
  <c r="E25"/>
  <c r="J87"/>
  <c r="J62"/>
  <c r="J24"/>
  <c r="J22"/>
  <c r="E22"/>
  <c r="F88"/>
  <c r="F63"/>
  <c r="J21"/>
  <c r="J16"/>
  <c r="J85"/>
  <c r="J60"/>
  <c r="E7"/>
  <c r="E77"/>
  <c r="E52"/>
  <c i="16" r="J41"/>
  <c r="J40"/>
  <c i="1" r="AY73"/>
  <c i="16" r="J39"/>
  <c i="1" r="AX73"/>
  <c i="16" r="BI127"/>
  <c r="BH127"/>
  <c r="BG127"/>
  <c r="BF127"/>
  <c r="T127"/>
  <c r="R127"/>
  <c r="P127"/>
  <c r="BK127"/>
  <c r="J127"/>
  <c r="BE127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19"/>
  <c r="BH119"/>
  <c r="BG119"/>
  <c r="BF119"/>
  <c r="T119"/>
  <c r="R119"/>
  <c r="P119"/>
  <c r="BK119"/>
  <c r="J119"/>
  <c r="BE119"/>
  <c r="BI92"/>
  <c r="F41"/>
  <c i="1" r="BD73"/>
  <c i="16" r="BH92"/>
  <c r="F40"/>
  <c i="1" r="BC73"/>
  <c i="16" r="BG92"/>
  <c r="F39"/>
  <c i="1" r="BB73"/>
  <c i="16" r="BF92"/>
  <c r="J38"/>
  <c i="1" r="AW73"/>
  <c i="16" r="F38"/>
  <c i="1" r="BA73"/>
  <c i="16" r="T92"/>
  <c r="T91"/>
  <c r="R92"/>
  <c r="R91"/>
  <c r="P92"/>
  <c r="P91"/>
  <c i="1" r="AU73"/>
  <c i="16" r="BK92"/>
  <c r="BK91"/>
  <c r="J91"/>
  <c r="J67"/>
  <c r="J34"/>
  <c i="1" r="AG73"/>
  <c i="16" r="J92"/>
  <c r="BE92"/>
  <c r="J37"/>
  <c i="1" r="AV73"/>
  <c i="16" r="F37"/>
  <c i="1" r="AZ73"/>
  <c i="16" r="F87"/>
  <c r="F85"/>
  <c r="E83"/>
  <c r="F62"/>
  <c r="F60"/>
  <c r="E58"/>
  <c r="J43"/>
  <c r="J28"/>
  <c r="E28"/>
  <c r="J88"/>
  <c r="J63"/>
  <c r="J27"/>
  <c r="J25"/>
  <c r="E25"/>
  <c r="J87"/>
  <c r="J62"/>
  <c r="J24"/>
  <c r="J22"/>
  <c r="E22"/>
  <c r="F88"/>
  <c r="F63"/>
  <c r="J21"/>
  <c r="J16"/>
  <c r="J85"/>
  <c r="J60"/>
  <c r="E7"/>
  <c r="E77"/>
  <c r="E52"/>
  <c i="15" r="J41"/>
  <c r="J40"/>
  <c i="1" r="AY72"/>
  <c i="15" r="J39"/>
  <c i="1" r="AX72"/>
  <c i="15"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7"/>
  <c r="BH187"/>
  <c r="BG187"/>
  <c r="BF187"/>
  <c r="T187"/>
  <c r="R187"/>
  <c r="P187"/>
  <c r="BK187"/>
  <c r="J187"/>
  <c r="BE187"/>
  <c r="BI183"/>
  <c r="BH183"/>
  <c r="BG183"/>
  <c r="BF183"/>
  <c r="T183"/>
  <c r="R183"/>
  <c r="P183"/>
  <c r="BK183"/>
  <c r="J183"/>
  <c r="BE183"/>
  <c r="BI179"/>
  <c r="BH179"/>
  <c r="BG179"/>
  <c r="BF179"/>
  <c r="T179"/>
  <c r="R179"/>
  <c r="P179"/>
  <c r="BK179"/>
  <c r="J179"/>
  <c r="BE179"/>
  <c r="BI175"/>
  <c r="BH175"/>
  <c r="BG175"/>
  <c r="BF175"/>
  <c r="T175"/>
  <c r="R175"/>
  <c r="P175"/>
  <c r="BK175"/>
  <c r="J175"/>
  <c r="BE175"/>
  <c r="BI171"/>
  <c r="BH171"/>
  <c r="BG171"/>
  <c r="BF171"/>
  <c r="T171"/>
  <c r="R171"/>
  <c r="P171"/>
  <c r="BK171"/>
  <c r="J171"/>
  <c r="BE171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2"/>
  <c r="BH162"/>
  <c r="BG162"/>
  <c r="BF162"/>
  <c r="T162"/>
  <c r="R162"/>
  <c r="P162"/>
  <c r="BK162"/>
  <c r="J162"/>
  <c r="BE162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2"/>
  <c r="BH152"/>
  <c r="BG152"/>
  <c r="BF152"/>
  <c r="T152"/>
  <c r="R152"/>
  <c r="P152"/>
  <c r="BK152"/>
  <c r="J152"/>
  <c r="BE152"/>
  <c r="BI148"/>
  <c r="BH148"/>
  <c r="BG148"/>
  <c r="BF148"/>
  <c r="T148"/>
  <c r="R148"/>
  <c r="P148"/>
  <c r="BK148"/>
  <c r="J148"/>
  <c r="BE148"/>
  <c r="BI144"/>
  <c r="BH144"/>
  <c r="BG144"/>
  <c r="BF144"/>
  <c r="T144"/>
  <c r="R144"/>
  <c r="P144"/>
  <c r="BK144"/>
  <c r="J144"/>
  <c r="BE144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1"/>
  <c r="BH131"/>
  <c r="BG131"/>
  <c r="BF131"/>
  <c r="T131"/>
  <c r="R131"/>
  <c r="P131"/>
  <c r="BK131"/>
  <c r="J131"/>
  <c r="BE131"/>
  <c r="BI127"/>
  <c r="BH127"/>
  <c r="BG127"/>
  <c r="BF127"/>
  <c r="T127"/>
  <c r="R127"/>
  <c r="P127"/>
  <c r="BK127"/>
  <c r="J127"/>
  <c r="BE127"/>
  <c r="BI92"/>
  <c r="F41"/>
  <c i="1" r="BD72"/>
  <c i="15" r="BH92"/>
  <c r="F40"/>
  <c i="1" r="BC72"/>
  <c i="15" r="BG92"/>
  <c r="F39"/>
  <c i="1" r="BB72"/>
  <c i="15" r="BF92"/>
  <c r="J38"/>
  <c i="1" r="AW72"/>
  <c i="15" r="F38"/>
  <c i="1" r="BA72"/>
  <c i="15" r="T92"/>
  <c r="T91"/>
  <c r="R92"/>
  <c r="R91"/>
  <c r="P92"/>
  <c r="P91"/>
  <c i="1" r="AU72"/>
  <c i="15" r="BK92"/>
  <c r="BK91"/>
  <c r="J91"/>
  <c r="J67"/>
  <c r="J34"/>
  <c i="1" r="AG72"/>
  <c i="15" r="J92"/>
  <c r="BE92"/>
  <c r="J37"/>
  <c i="1" r="AV72"/>
  <c i="15" r="F37"/>
  <c i="1" r="AZ72"/>
  <c i="15" r="F87"/>
  <c r="F85"/>
  <c r="E83"/>
  <c r="F62"/>
  <c r="F60"/>
  <c r="E58"/>
  <c r="J43"/>
  <c r="J28"/>
  <c r="E28"/>
  <c r="J88"/>
  <c r="J63"/>
  <c r="J27"/>
  <c r="J25"/>
  <c r="E25"/>
  <c r="J87"/>
  <c r="J62"/>
  <c r="J24"/>
  <c r="J22"/>
  <c r="E22"/>
  <c r="F88"/>
  <c r="F63"/>
  <c r="J21"/>
  <c r="J16"/>
  <c r="J85"/>
  <c r="J60"/>
  <c r="E7"/>
  <c r="E77"/>
  <c r="E52"/>
  <c i="14" r="J41"/>
  <c r="J40"/>
  <c i="1" r="AY71"/>
  <c i="14" r="J39"/>
  <c i="1" r="AX71"/>
  <c i="14"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89"/>
  <c r="BH189"/>
  <c r="BG189"/>
  <c r="BF189"/>
  <c r="T189"/>
  <c r="R189"/>
  <c r="P189"/>
  <c r="BK189"/>
  <c r="J189"/>
  <c r="BE189"/>
  <c r="BI185"/>
  <c r="BH185"/>
  <c r="BG185"/>
  <c r="BF185"/>
  <c r="T185"/>
  <c r="R185"/>
  <c r="P185"/>
  <c r="BK185"/>
  <c r="J185"/>
  <c r="BE185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6"/>
  <c r="BH176"/>
  <c r="BG176"/>
  <c r="BF176"/>
  <c r="T176"/>
  <c r="R176"/>
  <c r="P176"/>
  <c r="BK176"/>
  <c r="J176"/>
  <c r="BE176"/>
  <c r="BI173"/>
  <c r="BH173"/>
  <c r="BG173"/>
  <c r="BF173"/>
  <c r="T173"/>
  <c r="R173"/>
  <c r="P173"/>
  <c r="BK173"/>
  <c r="J173"/>
  <c r="BE173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8"/>
  <c r="BH158"/>
  <c r="BG158"/>
  <c r="BF158"/>
  <c r="T158"/>
  <c r="R158"/>
  <c r="P158"/>
  <c r="BK158"/>
  <c r="J158"/>
  <c r="BE158"/>
  <c r="BI155"/>
  <c r="BH155"/>
  <c r="BG155"/>
  <c r="BF155"/>
  <c r="T155"/>
  <c r="R155"/>
  <c r="P155"/>
  <c r="BK155"/>
  <c r="J155"/>
  <c r="BE155"/>
  <c r="BI151"/>
  <c r="BH151"/>
  <c r="BG151"/>
  <c r="BF151"/>
  <c r="T151"/>
  <c r="R151"/>
  <c r="P151"/>
  <c r="BK151"/>
  <c r="J151"/>
  <c r="BE151"/>
  <c r="BI147"/>
  <c r="BH147"/>
  <c r="BG147"/>
  <c r="BF147"/>
  <c r="T147"/>
  <c r="R147"/>
  <c r="P147"/>
  <c r="BK147"/>
  <c r="J147"/>
  <c r="BE147"/>
  <c r="BI140"/>
  <c r="BH140"/>
  <c r="BG140"/>
  <c r="BF140"/>
  <c r="T140"/>
  <c r="R140"/>
  <c r="P140"/>
  <c r="BK140"/>
  <c r="J140"/>
  <c r="BE140"/>
  <c r="BI133"/>
  <c r="BH133"/>
  <c r="BG133"/>
  <c r="BF133"/>
  <c r="T133"/>
  <c r="R133"/>
  <c r="P133"/>
  <c r="BK133"/>
  <c r="J133"/>
  <c r="BE133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4"/>
  <c r="BH124"/>
  <c r="BG124"/>
  <c r="BF124"/>
  <c r="T124"/>
  <c r="R124"/>
  <c r="P124"/>
  <c r="BK124"/>
  <c r="J124"/>
  <c r="BE124"/>
  <c r="BI117"/>
  <c r="BH117"/>
  <c r="BG117"/>
  <c r="BF117"/>
  <c r="T117"/>
  <c r="R117"/>
  <c r="P117"/>
  <c r="BK117"/>
  <c r="J117"/>
  <c r="BE117"/>
  <c r="BI92"/>
  <c r="F41"/>
  <c i="1" r="BD71"/>
  <c i="14" r="BH92"/>
  <c r="F40"/>
  <c i="1" r="BC71"/>
  <c i="14" r="BG92"/>
  <c r="F39"/>
  <c i="1" r="BB71"/>
  <c i="14" r="BF92"/>
  <c r="J38"/>
  <c i="1" r="AW71"/>
  <c i="14" r="F38"/>
  <c i="1" r="BA71"/>
  <c i="14" r="T92"/>
  <c r="T91"/>
  <c r="R92"/>
  <c r="R91"/>
  <c r="P92"/>
  <c r="P91"/>
  <c i="1" r="AU71"/>
  <c i="14" r="BK92"/>
  <c r="BK91"/>
  <c r="J91"/>
  <c r="J67"/>
  <c r="J34"/>
  <c i="1" r="AG71"/>
  <c i="14" r="J92"/>
  <c r="BE92"/>
  <c r="J37"/>
  <c i="1" r="AV71"/>
  <c i="14" r="F37"/>
  <c i="1" r="AZ71"/>
  <c i="14" r="F87"/>
  <c r="F85"/>
  <c r="E83"/>
  <c r="F62"/>
  <c r="F60"/>
  <c r="E58"/>
  <c r="J43"/>
  <c r="J28"/>
  <c r="E28"/>
  <c r="J88"/>
  <c r="J63"/>
  <c r="J27"/>
  <c r="J25"/>
  <c r="E25"/>
  <c r="J87"/>
  <c r="J62"/>
  <c r="J24"/>
  <c r="J22"/>
  <c r="E22"/>
  <c r="F88"/>
  <c r="F63"/>
  <c r="J21"/>
  <c r="J16"/>
  <c r="J85"/>
  <c r="J60"/>
  <c r="E7"/>
  <c r="E77"/>
  <c r="E52"/>
  <c i="13" r="J41"/>
  <c r="J40"/>
  <c i="1" r="AY70"/>
  <c i="13" r="J39"/>
  <c i="1" r="AX70"/>
  <c i="13"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3"/>
  <c r="BH163"/>
  <c r="BG163"/>
  <c r="BF163"/>
  <c r="T163"/>
  <c r="R163"/>
  <c r="P163"/>
  <c r="BK163"/>
  <c r="J163"/>
  <c r="BE163"/>
  <c r="BI159"/>
  <c r="BH159"/>
  <c r="BG159"/>
  <c r="BF159"/>
  <c r="T159"/>
  <c r="R159"/>
  <c r="P159"/>
  <c r="BK159"/>
  <c r="J159"/>
  <c r="BE159"/>
  <c r="BI155"/>
  <c r="BH155"/>
  <c r="BG155"/>
  <c r="BF155"/>
  <c r="T155"/>
  <c r="R155"/>
  <c r="P155"/>
  <c r="BK155"/>
  <c r="J155"/>
  <c r="BE155"/>
  <c r="BI151"/>
  <c r="BH151"/>
  <c r="BG151"/>
  <c r="BF151"/>
  <c r="T151"/>
  <c r="R151"/>
  <c r="P151"/>
  <c r="BK151"/>
  <c r="J151"/>
  <c r="BE151"/>
  <c r="BI147"/>
  <c r="BH147"/>
  <c r="BG147"/>
  <c r="BF147"/>
  <c r="T147"/>
  <c r="R147"/>
  <c r="P147"/>
  <c r="BK147"/>
  <c r="J147"/>
  <c r="BE147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27"/>
  <c r="BH127"/>
  <c r="BG127"/>
  <c r="BF127"/>
  <c r="T127"/>
  <c r="R127"/>
  <c r="P127"/>
  <c r="BK127"/>
  <c r="J127"/>
  <c r="BE127"/>
  <c r="BI96"/>
  <c r="F41"/>
  <c i="1" r="BD70"/>
  <c i="13" r="BH96"/>
  <c r="F40"/>
  <c i="1" r="BC70"/>
  <c i="13" r="BG96"/>
  <c r="F39"/>
  <c i="1" r="BB70"/>
  <c i="13" r="BF96"/>
  <c r="J38"/>
  <c i="1" r="AW70"/>
  <c i="13" r="F38"/>
  <c i="1" r="BA70"/>
  <c i="13" r="T96"/>
  <c r="T95"/>
  <c r="T94"/>
  <c r="T93"/>
  <c r="R96"/>
  <c r="R95"/>
  <c r="R94"/>
  <c r="R93"/>
  <c r="P96"/>
  <c r="P95"/>
  <c r="P94"/>
  <c r="P93"/>
  <c i="1" r="AU70"/>
  <c i="13" r="BK96"/>
  <c r="BK95"/>
  <c r="J95"/>
  <c r="BK94"/>
  <c r="J94"/>
  <c r="BK93"/>
  <c r="J93"/>
  <c r="J67"/>
  <c r="J34"/>
  <c i="1" r="AG70"/>
  <c i="13" r="J96"/>
  <c r="BE96"/>
  <c r="J37"/>
  <c i="1" r="AV70"/>
  <c i="13" r="F37"/>
  <c i="1" r="AZ70"/>
  <c i="13" r="J69"/>
  <c r="J68"/>
  <c r="F89"/>
  <c r="F87"/>
  <c r="E85"/>
  <c r="F62"/>
  <c r="F60"/>
  <c r="E58"/>
  <c r="J43"/>
  <c r="J28"/>
  <c r="E28"/>
  <c r="J90"/>
  <c r="J63"/>
  <c r="J27"/>
  <c r="J25"/>
  <c r="E25"/>
  <c r="J89"/>
  <c r="J62"/>
  <c r="J24"/>
  <c r="J22"/>
  <c r="E22"/>
  <c r="F90"/>
  <c r="F63"/>
  <c r="J21"/>
  <c r="J16"/>
  <c r="J87"/>
  <c r="J60"/>
  <c r="E7"/>
  <c r="E79"/>
  <c r="E52"/>
  <c i="12" r="J39"/>
  <c r="J38"/>
  <c i="1" r="AY67"/>
  <c i="12" r="J37"/>
  <c i="1" r="AX67"/>
  <c i="12"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F39"/>
  <c i="1" r="BD67"/>
  <c i="12" r="BH88"/>
  <c r="F38"/>
  <c i="1" r="BC67"/>
  <c i="12" r="BG88"/>
  <c r="F37"/>
  <c i="1" r="BB67"/>
  <c i="12" r="BF88"/>
  <c r="J36"/>
  <c i="1" r="AW67"/>
  <c i="12" r="F36"/>
  <c i="1" r="BA67"/>
  <c i="12" r="T88"/>
  <c r="T87"/>
  <c r="T86"/>
  <c r="R88"/>
  <c r="R87"/>
  <c r="R86"/>
  <c r="P88"/>
  <c r="P87"/>
  <c r="P86"/>
  <c i="1" r="AU67"/>
  <c i="12" r="BK88"/>
  <c r="BK87"/>
  <c r="J87"/>
  <c r="BK86"/>
  <c r="J86"/>
  <c r="J63"/>
  <c r="J32"/>
  <c i="1" r="AG67"/>
  <c i="12" r="J88"/>
  <c r="BE88"/>
  <c r="J35"/>
  <c i="1" r="AV67"/>
  <c i="12" r="F35"/>
  <c i="1" r="AZ67"/>
  <c i="12" r="J64"/>
  <c r="F82"/>
  <c r="F80"/>
  <c r="E78"/>
  <c r="F58"/>
  <c r="F56"/>
  <c r="E54"/>
  <c r="J41"/>
  <c r="J26"/>
  <c r="E26"/>
  <c r="J83"/>
  <c r="J59"/>
  <c r="J25"/>
  <c r="J23"/>
  <c r="E23"/>
  <c r="J82"/>
  <c r="J58"/>
  <c r="J22"/>
  <c r="J20"/>
  <c r="E20"/>
  <c r="F83"/>
  <c r="F59"/>
  <c r="J19"/>
  <c r="J14"/>
  <c r="J80"/>
  <c r="J56"/>
  <c r="E7"/>
  <c r="E74"/>
  <c r="E50"/>
  <c i="11" r="J41"/>
  <c r="J40"/>
  <c i="1" r="AY66"/>
  <c i="11" r="J39"/>
  <c i="1" r="AX66"/>
  <c i="11"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F41"/>
  <c i="1" r="BD66"/>
  <c i="11" r="BH92"/>
  <c r="F40"/>
  <c i="1" r="BC66"/>
  <c i="11" r="BG92"/>
  <c r="F39"/>
  <c i="1" r="BB66"/>
  <c i="11" r="BF92"/>
  <c r="J38"/>
  <c i="1" r="AW66"/>
  <c i="11" r="F38"/>
  <c i="1" r="BA66"/>
  <c i="11" r="T92"/>
  <c r="T91"/>
  <c r="R92"/>
  <c r="R91"/>
  <c r="P92"/>
  <c r="P91"/>
  <c i="1" r="AU66"/>
  <c i="11" r="BK92"/>
  <c r="BK91"/>
  <c r="J91"/>
  <c r="J67"/>
  <c r="J34"/>
  <c i="1" r="AG66"/>
  <c i="11" r="J92"/>
  <c r="BE92"/>
  <c r="J37"/>
  <c i="1" r="AV66"/>
  <c i="11" r="F37"/>
  <c i="1" r="AZ66"/>
  <c i="11" r="F87"/>
  <c r="F85"/>
  <c r="E83"/>
  <c r="F62"/>
  <c r="F60"/>
  <c r="E58"/>
  <c r="J43"/>
  <c r="J28"/>
  <c r="E28"/>
  <c r="J88"/>
  <c r="J63"/>
  <c r="J27"/>
  <c r="J25"/>
  <c r="E25"/>
  <c r="J87"/>
  <c r="J62"/>
  <c r="J24"/>
  <c r="J22"/>
  <c r="E22"/>
  <c r="F88"/>
  <c r="F63"/>
  <c r="J21"/>
  <c r="J16"/>
  <c r="J85"/>
  <c r="J60"/>
  <c r="E7"/>
  <c r="E77"/>
  <c r="E52"/>
  <c i="10" r="J41"/>
  <c r="J40"/>
  <c i="1" r="AY65"/>
  <c i="10" r="J39"/>
  <c i="1" r="AX65"/>
  <c i="10"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6"/>
  <c r="BH96"/>
  <c r="BG96"/>
  <c r="BF96"/>
  <c r="T96"/>
  <c r="R96"/>
  <c r="P96"/>
  <c r="BK96"/>
  <c r="J96"/>
  <c r="BE96"/>
  <c r="BI92"/>
  <c r="F41"/>
  <c i="1" r="BD65"/>
  <c i="10" r="BH92"/>
  <c r="F40"/>
  <c i="1" r="BC65"/>
  <c i="10" r="BG92"/>
  <c r="F39"/>
  <c i="1" r="BB65"/>
  <c i="10" r="BF92"/>
  <c r="J38"/>
  <c i="1" r="AW65"/>
  <c i="10" r="F38"/>
  <c i="1" r="BA65"/>
  <c i="10" r="T92"/>
  <c r="T91"/>
  <c r="R92"/>
  <c r="R91"/>
  <c r="P92"/>
  <c r="P91"/>
  <c i="1" r="AU65"/>
  <c i="10" r="BK92"/>
  <c r="BK91"/>
  <c r="J91"/>
  <c r="J67"/>
  <c r="J34"/>
  <c i="1" r="AG65"/>
  <c i="10" r="J92"/>
  <c r="BE92"/>
  <c r="J37"/>
  <c i="1" r="AV65"/>
  <c i="10" r="F37"/>
  <c i="1" r="AZ65"/>
  <c i="10" r="F87"/>
  <c r="F85"/>
  <c r="E83"/>
  <c r="F62"/>
  <c r="F60"/>
  <c r="E58"/>
  <c r="J43"/>
  <c r="J28"/>
  <c r="E28"/>
  <c r="J88"/>
  <c r="J63"/>
  <c r="J27"/>
  <c r="J25"/>
  <c r="E25"/>
  <c r="J87"/>
  <c r="J62"/>
  <c r="J24"/>
  <c r="J22"/>
  <c r="E22"/>
  <c r="F88"/>
  <c r="F63"/>
  <c r="J21"/>
  <c r="J16"/>
  <c r="J85"/>
  <c r="J60"/>
  <c r="E7"/>
  <c r="E77"/>
  <c r="E52"/>
  <c i="9" r="J41"/>
  <c r="J40"/>
  <c i="1" r="AY64"/>
  <c i="9" r="J39"/>
  <c i="1" r="AX64"/>
  <c i="9" r="BI92"/>
  <c r="F41"/>
  <c i="1" r="BD64"/>
  <c i="9" r="BH92"/>
  <c r="F40"/>
  <c i="1" r="BC64"/>
  <c i="9" r="BG92"/>
  <c r="F39"/>
  <c i="1" r="BB64"/>
  <c i="9" r="BF92"/>
  <c r="J38"/>
  <c i="1" r="AW64"/>
  <c i="9" r="F38"/>
  <c i="1" r="BA64"/>
  <c i="9" r="T92"/>
  <c r="T91"/>
  <c r="R92"/>
  <c r="R91"/>
  <c r="P92"/>
  <c r="P91"/>
  <c i="1" r="AU64"/>
  <c i="9" r="BK92"/>
  <c r="BK91"/>
  <c r="J91"/>
  <c r="J67"/>
  <c r="J34"/>
  <c i="1" r="AG64"/>
  <c i="9" r="J92"/>
  <c r="BE92"/>
  <c r="J37"/>
  <c i="1" r="AV64"/>
  <c i="9" r="F37"/>
  <c i="1" r="AZ64"/>
  <c i="9" r="F87"/>
  <c r="F85"/>
  <c r="E83"/>
  <c r="F62"/>
  <c r="F60"/>
  <c r="E58"/>
  <c r="J43"/>
  <c r="J28"/>
  <c r="E28"/>
  <c r="J88"/>
  <c r="J63"/>
  <c r="J27"/>
  <c r="J25"/>
  <c r="E25"/>
  <c r="J87"/>
  <c r="J62"/>
  <c r="J24"/>
  <c r="J22"/>
  <c r="E22"/>
  <c r="F88"/>
  <c r="F63"/>
  <c r="J21"/>
  <c r="J16"/>
  <c r="J85"/>
  <c r="J60"/>
  <c r="E7"/>
  <c r="E77"/>
  <c r="E52"/>
  <c i="8" r="J41"/>
  <c r="J40"/>
  <c i="1" r="AY63"/>
  <c i="8" r="J39"/>
  <c i="1" r="AX63"/>
  <c i="8"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99"/>
  <c r="BH99"/>
  <c r="BG99"/>
  <c r="BF99"/>
  <c r="T99"/>
  <c r="R99"/>
  <c r="P99"/>
  <c r="BK99"/>
  <c r="J99"/>
  <c r="BE99"/>
  <c r="BI92"/>
  <c r="F41"/>
  <c i="1" r="BD63"/>
  <c i="8" r="BH92"/>
  <c r="F40"/>
  <c i="1" r="BC63"/>
  <c i="8" r="BG92"/>
  <c r="F39"/>
  <c i="1" r="BB63"/>
  <c i="8" r="BF92"/>
  <c r="J38"/>
  <c i="1" r="AW63"/>
  <c i="8" r="F38"/>
  <c i="1" r="BA63"/>
  <c i="8" r="T92"/>
  <c r="T91"/>
  <c r="R92"/>
  <c r="R91"/>
  <c r="P92"/>
  <c r="P91"/>
  <c i="1" r="AU63"/>
  <c i="8" r="BK92"/>
  <c r="BK91"/>
  <c r="J91"/>
  <c r="J67"/>
  <c r="J34"/>
  <c i="1" r="AG63"/>
  <c i="8" r="J92"/>
  <c r="BE92"/>
  <c r="J37"/>
  <c i="1" r="AV63"/>
  <c i="8" r="F37"/>
  <c i="1" r="AZ63"/>
  <c i="8" r="F87"/>
  <c r="F85"/>
  <c r="E83"/>
  <c r="F62"/>
  <c r="F60"/>
  <c r="E58"/>
  <c r="J43"/>
  <c r="J28"/>
  <c r="E28"/>
  <c r="J88"/>
  <c r="J63"/>
  <c r="J27"/>
  <c r="J25"/>
  <c r="E25"/>
  <c r="J87"/>
  <c r="J62"/>
  <c r="J24"/>
  <c r="J22"/>
  <c r="E22"/>
  <c r="F88"/>
  <c r="F63"/>
  <c r="J21"/>
  <c r="J16"/>
  <c r="J85"/>
  <c r="J60"/>
  <c r="E7"/>
  <c r="E77"/>
  <c r="E52"/>
  <c i="7" r="J41"/>
  <c r="J40"/>
  <c i="1" r="AY62"/>
  <c i="7" r="J39"/>
  <c i="1" r="AX62"/>
  <c i="7"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0"/>
  <c r="BH120"/>
  <c r="BG120"/>
  <c r="BF120"/>
  <c r="T120"/>
  <c r="R120"/>
  <c r="P120"/>
  <c r="BK120"/>
  <c r="J120"/>
  <c r="BE120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6"/>
  <c r="BH96"/>
  <c r="BG96"/>
  <c r="BF96"/>
  <c r="T96"/>
  <c r="R96"/>
  <c r="P96"/>
  <c r="BK96"/>
  <c r="J96"/>
  <c r="BE96"/>
  <c r="BI92"/>
  <c r="F41"/>
  <c i="1" r="BD62"/>
  <c i="7" r="BH92"/>
  <c r="F40"/>
  <c i="1" r="BC62"/>
  <c i="7" r="BG92"/>
  <c r="F39"/>
  <c i="1" r="BB62"/>
  <c i="7" r="BF92"/>
  <c r="J38"/>
  <c i="1" r="AW62"/>
  <c i="7" r="F38"/>
  <c i="1" r="BA62"/>
  <c i="7" r="T92"/>
  <c r="T91"/>
  <c r="R92"/>
  <c r="R91"/>
  <c r="P92"/>
  <c r="P91"/>
  <c i="1" r="AU62"/>
  <c i="7" r="BK92"/>
  <c r="BK91"/>
  <c r="J91"/>
  <c r="J67"/>
  <c r="J34"/>
  <c i="1" r="AG62"/>
  <c i="7" r="J92"/>
  <c r="BE92"/>
  <c r="J37"/>
  <c i="1" r="AV62"/>
  <c i="7" r="F37"/>
  <c i="1" r="AZ62"/>
  <c i="7" r="F87"/>
  <c r="F85"/>
  <c r="E83"/>
  <c r="F62"/>
  <c r="F60"/>
  <c r="E58"/>
  <c r="J43"/>
  <c r="J28"/>
  <c r="E28"/>
  <c r="J88"/>
  <c r="J63"/>
  <c r="J27"/>
  <c r="J25"/>
  <c r="E25"/>
  <c r="J87"/>
  <c r="J62"/>
  <c r="J24"/>
  <c r="J22"/>
  <c r="E22"/>
  <c r="F88"/>
  <c r="F63"/>
  <c r="J21"/>
  <c r="J16"/>
  <c r="J85"/>
  <c r="J60"/>
  <c r="E7"/>
  <c r="E77"/>
  <c r="E52"/>
  <c i="6" r="J41"/>
  <c r="J40"/>
  <c i="1" r="AY61"/>
  <c i="6" r="J39"/>
  <c i="1" r="AX61"/>
  <c i="6" r="BI165"/>
  <c r="BH165"/>
  <c r="BG165"/>
  <c r="BF165"/>
  <c r="T165"/>
  <c r="R165"/>
  <c r="P165"/>
  <c r="BK165"/>
  <c r="J165"/>
  <c r="BE165"/>
  <c r="BI161"/>
  <c r="BH161"/>
  <c r="BG161"/>
  <c r="BF161"/>
  <c r="T161"/>
  <c r="R161"/>
  <c r="P161"/>
  <c r="BK161"/>
  <c r="J161"/>
  <c r="BE161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2"/>
  <c r="BH152"/>
  <c r="BG152"/>
  <c r="BF152"/>
  <c r="T152"/>
  <c r="R152"/>
  <c r="P152"/>
  <c r="BK152"/>
  <c r="J152"/>
  <c r="BE152"/>
  <c r="BI148"/>
  <c r="BH148"/>
  <c r="BG148"/>
  <c r="BF148"/>
  <c r="T148"/>
  <c r="R148"/>
  <c r="P148"/>
  <c r="BK148"/>
  <c r="J148"/>
  <c r="BE148"/>
  <c r="BI144"/>
  <c r="BH144"/>
  <c r="BG144"/>
  <c r="BF144"/>
  <c r="T144"/>
  <c r="R144"/>
  <c r="P144"/>
  <c r="BK144"/>
  <c r="J144"/>
  <c r="BE144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3"/>
  <c r="BH133"/>
  <c r="BG133"/>
  <c r="BF133"/>
  <c r="T133"/>
  <c r="R133"/>
  <c r="P133"/>
  <c r="BK133"/>
  <c r="J133"/>
  <c r="BE133"/>
  <c r="BI129"/>
  <c r="BH129"/>
  <c r="BG129"/>
  <c r="BF129"/>
  <c r="T129"/>
  <c r="R129"/>
  <c r="P129"/>
  <c r="BK129"/>
  <c r="J129"/>
  <c r="BE129"/>
  <c r="BI126"/>
  <c r="BH126"/>
  <c r="BG126"/>
  <c r="BF126"/>
  <c r="T126"/>
  <c r="R126"/>
  <c r="P126"/>
  <c r="BK126"/>
  <c r="J126"/>
  <c r="BE126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99"/>
  <c r="BH99"/>
  <c r="BG99"/>
  <c r="BF99"/>
  <c r="T99"/>
  <c r="R99"/>
  <c r="P99"/>
  <c r="BK99"/>
  <c r="J99"/>
  <c r="BE99"/>
  <c r="BI92"/>
  <c r="F41"/>
  <c i="1" r="BD61"/>
  <c i="6" r="BH92"/>
  <c r="F40"/>
  <c i="1" r="BC61"/>
  <c i="6" r="BG92"/>
  <c r="F39"/>
  <c i="1" r="BB61"/>
  <c i="6" r="BF92"/>
  <c r="J38"/>
  <c i="1" r="AW61"/>
  <c i="6" r="F38"/>
  <c i="1" r="BA61"/>
  <c i="6" r="T92"/>
  <c r="T91"/>
  <c r="R92"/>
  <c r="R91"/>
  <c r="P92"/>
  <c r="P91"/>
  <c i="1" r="AU61"/>
  <c i="6" r="BK92"/>
  <c r="BK91"/>
  <c r="J91"/>
  <c r="J67"/>
  <c r="J34"/>
  <c i="1" r="AG61"/>
  <c i="6" r="J92"/>
  <c r="BE92"/>
  <c r="J37"/>
  <c i="1" r="AV61"/>
  <c i="6" r="F37"/>
  <c i="1" r="AZ61"/>
  <c i="6" r="F87"/>
  <c r="F85"/>
  <c r="E83"/>
  <c r="F62"/>
  <c r="F60"/>
  <c r="E58"/>
  <c r="J43"/>
  <c r="J28"/>
  <c r="E28"/>
  <c r="J88"/>
  <c r="J63"/>
  <c r="J27"/>
  <c r="J25"/>
  <c r="E25"/>
  <c r="J87"/>
  <c r="J62"/>
  <c r="J24"/>
  <c r="J22"/>
  <c r="E22"/>
  <c r="F88"/>
  <c r="F63"/>
  <c r="J21"/>
  <c r="J16"/>
  <c r="J85"/>
  <c r="J60"/>
  <c r="E7"/>
  <c r="E77"/>
  <c r="E52"/>
  <c i="5" r="J41"/>
  <c r="J40"/>
  <c i="1" r="AY60"/>
  <c i="5" r="J39"/>
  <c i="1" r="AX60"/>
  <c i="5"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7"/>
  <c r="BH127"/>
  <c r="BG127"/>
  <c r="BF127"/>
  <c r="T127"/>
  <c r="R127"/>
  <c r="P127"/>
  <c r="BK127"/>
  <c r="J127"/>
  <c r="BE127"/>
  <c r="BI124"/>
  <c r="BH124"/>
  <c r="BG124"/>
  <c r="BF124"/>
  <c r="T124"/>
  <c r="R124"/>
  <c r="P124"/>
  <c r="BK124"/>
  <c r="J124"/>
  <c r="BE124"/>
  <c r="BI121"/>
  <c r="BH121"/>
  <c r="BG121"/>
  <c r="BF121"/>
  <c r="T121"/>
  <c r="R121"/>
  <c r="P121"/>
  <c r="BK121"/>
  <c r="J121"/>
  <c r="BE121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92"/>
  <c r="F41"/>
  <c i="1" r="BD60"/>
  <c i="5" r="BH92"/>
  <c r="F40"/>
  <c i="1" r="BC60"/>
  <c i="5" r="BG92"/>
  <c r="F39"/>
  <c i="1" r="BB60"/>
  <c i="5" r="BF92"/>
  <c r="J38"/>
  <c i="1" r="AW60"/>
  <c i="5" r="F38"/>
  <c i="1" r="BA60"/>
  <c i="5" r="T92"/>
  <c r="T91"/>
  <c r="R92"/>
  <c r="R91"/>
  <c r="P92"/>
  <c r="P91"/>
  <c i="1" r="AU60"/>
  <c i="5" r="BK92"/>
  <c r="BK91"/>
  <c r="J91"/>
  <c r="J67"/>
  <c r="J34"/>
  <c i="1" r="AG60"/>
  <c i="5" r="J92"/>
  <c r="BE92"/>
  <c r="J37"/>
  <c i="1" r="AV60"/>
  <c i="5" r="F37"/>
  <c i="1" r="AZ60"/>
  <c i="5" r="F87"/>
  <c r="F85"/>
  <c r="E83"/>
  <c r="F62"/>
  <c r="F60"/>
  <c r="E58"/>
  <c r="J43"/>
  <c r="J28"/>
  <c r="E28"/>
  <c r="J88"/>
  <c r="J63"/>
  <c r="J27"/>
  <c r="J25"/>
  <c r="E25"/>
  <c r="J87"/>
  <c r="J62"/>
  <c r="J24"/>
  <c r="J22"/>
  <c r="E22"/>
  <c r="F88"/>
  <c r="F63"/>
  <c r="J21"/>
  <c r="J16"/>
  <c r="J85"/>
  <c r="J60"/>
  <c r="E7"/>
  <c r="E77"/>
  <c r="E52"/>
  <c i="4" r="J41"/>
  <c r="J40"/>
  <c i="1" r="AY59"/>
  <c i="4" r="J39"/>
  <c i="1" r="AX59"/>
  <c i="4" r="BI194"/>
  <c r="BH194"/>
  <c r="BG194"/>
  <c r="BF194"/>
  <c r="T194"/>
  <c r="R194"/>
  <c r="P194"/>
  <c r="BK194"/>
  <c r="J194"/>
  <c r="BE194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2"/>
  <c r="BH182"/>
  <c r="BG182"/>
  <c r="BF182"/>
  <c r="T182"/>
  <c r="R182"/>
  <c r="P182"/>
  <c r="BK182"/>
  <c r="J182"/>
  <c r="BE182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1"/>
  <c r="BH171"/>
  <c r="BG171"/>
  <c r="BF171"/>
  <c r="T171"/>
  <c r="R171"/>
  <c r="P171"/>
  <c r="BK171"/>
  <c r="J171"/>
  <c r="BE171"/>
  <c r="BI165"/>
  <c r="BH165"/>
  <c r="BG165"/>
  <c r="BF165"/>
  <c r="T165"/>
  <c r="R165"/>
  <c r="P165"/>
  <c r="BK165"/>
  <c r="J165"/>
  <c r="BE165"/>
  <c r="BI158"/>
  <c r="BH158"/>
  <c r="BG158"/>
  <c r="BF158"/>
  <c r="T158"/>
  <c r="R158"/>
  <c r="P158"/>
  <c r="BK158"/>
  <c r="J158"/>
  <c r="BE158"/>
  <c r="BI151"/>
  <c r="BH151"/>
  <c r="BG151"/>
  <c r="BF151"/>
  <c r="T151"/>
  <c r="R151"/>
  <c r="P151"/>
  <c r="BK151"/>
  <c r="J151"/>
  <c r="BE151"/>
  <c r="BI147"/>
  <c r="BH147"/>
  <c r="BG147"/>
  <c r="BF147"/>
  <c r="T147"/>
  <c r="R147"/>
  <c r="P147"/>
  <c r="BK147"/>
  <c r="J147"/>
  <c r="BE147"/>
  <c r="BI143"/>
  <c r="BH143"/>
  <c r="BG143"/>
  <c r="BF143"/>
  <c r="T143"/>
  <c r="R143"/>
  <c r="P143"/>
  <c r="BK143"/>
  <c r="J143"/>
  <c r="BE143"/>
  <c r="BI130"/>
  <c r="BH130"/>
  <c r="BG130"/>
  <c r="BF130"/>
  <c r="T130"/>
  <c r="R130"/>
  <c r="P130"/>
  <c r="BK130"/>
  <c r="J130"/>
  <c r="BE130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92"/>
  <c r="F41"/>
  <c i="1" r="BD59"/>
  <c i="4" r="BH92"/>
  <c r="F40"/>
  <c i="1" r="BC59"/>
  <c i="4" r="BG92"/>
  <c r="F39"/>
  <c i="1" r="BB59"/>
  <c i="4" r="BF92"/>
  <c r="J38"/>
  <c i="1" r="AW59"/>
  <c i="4" r="F38"/>
  <c i="1" r="BA59"/>
  <c i="4" r="T92"/>
  <c r="T91"/>
  <c r="R92"/>
  <c r="R91"/>
  <c r="P92"/>
  <c r="P91"/>
  <c i="1" r="AU59"/>
  <c i="4" r="BK92"/>
  <c r="BK91"/>
  <c r="J91"/>
  <c r="J67"/>
  <c r="J34"/>
  <c i="1" r="AG59"/>
  <c i="4" r="J92"/>
  <c r="BE92"/>
  <c r="J37"/>
  <c i="1" r="AV59"/>
  <c i="4" r="F37"/>
  <c i="1" r="AZ59"/>
  <c i="4" r="F87"/>
  <c r="F85"/>
  <c r="E83"/>
  <c r="F62"/>
  <c r="F60"/>
  <c r="E58"/>
  <c r="J43"/>
  <c r="J28"/>
  <c r="E28"/>
  <c r="J88"/>
  <c r="J63"/>
  <c r="J27"/>
  <c r="J25"/>
  <c r="E25"/>
  <c r="J87"/>
  <c r="J62"/>
  <c r="J24"/>
  <c r="J22"/>
  <c r="E22"/>
  <c r="F88"/>
  <c r="F63"/>
  <c r="J21"/>
  <c r="J16"/>
  <c r="J85"/>
  <c r="J60"/>
  <c r="E7"/>
  <c r="E77"/>
  <c r="E52"/>
  <c i="3" r="J41"/>
  <c r="J40"/>
  <c i="1" r="AY58"/>
  <c i="3" r="J39"/>
  <c i="1" r="AX58"/>
  <c i="3" r="BI154"/>
  <c r="BH154"/>
  <c r="BG154"/>
  <c r="BF154"/>
  <c r="T154"/>
  <c r="R154"/>
  <c r="P154"/>
  <c r="BK154"/>
  <c r="J154"/>
  <c r="BE154"/>
  <c r="BI151"/>
  <c r="BH151"/>
  <c r="BG151"/>
  <c r="BF151"/>
  <c r="T151"/>
  <c r="R151"/>
  <c r="P151"/>
  <c r="BK151"/>
  <c r="J151"/>
  <c r="BE151"/>
  <c r="BI148"/>
  <c r="BH148"/>
  <c r="BG148"/>
  <c r="BF148"/>
  <c r="T148"/>
  <c r="R148"/>
  <c r="P148"/>
  <c r="BK148"/>
  <c r="J148"/>
  <c r="BE148"/>
  <c r="BI144"/>
  <c r="BH144"/>
  <c r="BG144"/>
  <c r="BF144"/>
  <c r="T144"/>
  <c r="R144"/>
  <c r="P144"/>
  <c r="BK144"/>
  <c r="J144"/>
  <c r="BE144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27"/>
  <c r="BH127"/>
  <c r="BG127"/>
  <c r="BF127"/>
  <c r="T127"/>
  <c r="R127"/>
  <c r="P127"/>
  <c r="BK127"/>
  <c r="J127"/>
  <c r="BE127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92"/>
  <c r="F41"/>
  <c i="1" r="BD58"/>
  <c i="3" r="BH92"/>
  <c r="F40"/>
  <c i="1" r="BC58"/>
  <c i="3" r="BG92"/>
  <c r="F39"/>
  <c i="1" r="BB58"/>
  <c i="3" r="BF92"/>
  <c r="J38"/>
  <c i="1" r="AW58"/>
  <c i="3" r="F38"/>
  <c i="1" r="BA58"/>
  <c i="3" r="T92"/>
  <c r="T91"/>
  <c r="R92"/>
  <c r="R91"/>
  <c r="P92"/>
  <c r="P91"/>
  <c i="1" r="AU58"/>
  <c i="3" r="BK92"/>
  <c r="BK91"/>
  <c r="J91"/>
  <c r="J67"/>
  <c r="J34"/>
  <c i="1" r="AG58"/>
  <c i="3" r="J92"/>
  <c r="BE92"/>
  <c r="J37"/>
  <c i="1" r="AV58"/>
  <c i="3" r="F37"/>
  <c i="1" r="AZ58"/>
  <c i="3" r="F87"/>
  <c r="F85"/>
  <c r="E83"/>
  <c r="F62"/>
  <c r="F60"/>
  <c r="E58"/>
  <c r="J43"/>
  <c r="J28"/>
  <c r="E28"/>
  <c r="J88"/>
  <c r="J63"/>
  <c r="J27"/>
  <c r="J25"/>
  <c r="E25"/>
  <c r="J87"/>
  <c r="J62"/>
  <c r="J24"/>
  <c r="J22"/>
  <c r="E22"/>
  <c r="F88"/>
  <c r="F63"/>
  <c r="J21"/>
  <c r="J16"/>
  <c r="J85"/>
  <c r="J60"/>
  <c r="E7"/>
  <c r="E77"/>
  <c r="E52"/>
  <c i="2" r="J41"/>
  <c r="J40"/>
  <c i="1" r="AY57"/>
  <c i="2" r="J39"/>
  <c i="1" r="AX57"/>
  <c i="2"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6"/>
  <c r="BH126"/>
  <c r="BG126"/>
  <c r="BF126"/>
  <c r="T126"/>
  <c r="R126"/>
  <c r="P126"/>
  <c r="BK126"/>
  <c r="J126"/>
  <c r="BE126"/>
  <c r="BI122"/>
  <c r="BH122"/>
  <c r="BG122"/>
  <c r="BF122"/>
  <c r="T122"/>
  <c r="R122"/>
  <c r="P122"/>
  <c r="BK122"/>
  <c r="J122"/>
  <c r="BE122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4"/>
  <c r="BH114"/>
  <c r="BG114"/>
  <c r="BF114"/>
  <c r="T114"/>
  <c r="R114"/>
  <c r="P114"/>
  <c r="BK114"/>
  <c r="J114"/>
  <c r="BE114"/>
  <c r="BI110"/>
  <c r="BH110"/>
  <c r="BG110"/>
  <c r="BF110"/>
  <c r="T110"/>
  <c r="R110"/>
  <c r="P110"/>
  <c r="BK110"/>
  <c r="J110"/>
  <c r="BE110"/>
  <c r="BI107"/>
  <c r="BH107"/>
  <c r="BG107"/>
  <c r="BF107"/>
  <c r="T107"/>
  <c r="R107"/>
  <c r="P107"/>
  <c r="BK107"/>
  <c r="J107"/>
  <c r="BE107"/>
  <c r="BI92"/>
  <c r="F41"/>
  <c i="1" r="BD57"/>
  <c i="2" r="BH92"/>
  <c r="F40"/>
  <c i="1" r="BC57"/>
  <c i="2" r="BG92"/>
  <c r="F39"/>
  <c i="1" r="BB57"/>
  <c i="2" r="BF92"/>
  <c r="J38"/>
  <c i="1" r="AW57"/>
  <c i="2" r="F38"/>
  <c i="1" r="BA57"/>
  <c i="2" r="T92"/>
  <c r="T91"/>
  <c r="R92"/>
  <c r="R91"/>
  <c r="P92"/>
  <c r="P91"/>
  <c i="1" r="AU57"/>
  <c i="2" r="BK92"/>
  <c r="BK91"/>
  <c r="J91"/>
  <c r="J67"/>
  <c r="J34"/>
  <c i="1" r="AG57"/>
  <c i="2" r="J92"/>
  <c r="BE92"/>
  <c r="J37"/>
  <c i="1" r="AV57"/>
  <c i="2" r="F37"/>
  <c i="1" r="AZ57"/>
  <c i="2" r="F87"/>
  <c r="F85"/>
  <c r="E83"/>
  <c r="F62"/>
  <c r="F60"/>
  <c r="E58"/>
  <c r="J43"/>
  <c r="J28"/>
  <c r="E28"/>
  <c r="J88"/>
  <c r="J63"/>
  <c r="J27"/>
  <c r="J25"/>
  <c r="E25"/>
  <c r="J87"/>
  <c r="J62"/>
  <c r="J24"/>
  <c r="J22"/>
  <c r="E22"/>
  <c r="F88"/>
  <c r="F63"/>
  <c r="J21"/>
  <c r="J16"/>
  <c r="J85"/>
  <c r="J60"/>
  <c r="E7"/>
  <c r="E77"/>
  <c r="E52"/>
  <c i="1" r="BD69"/>
  <c r="BC69"/>
  <c r="BB69"/>
  <c r="BA69"/>
  <c r="AZ69"/>
  <c r="AY69"/>
  <c r="AX69"/>
  <c r="AW69"/>
  <c r="AV69"/>
  <c r="AU69"/>
  <c r="AT69"/>
  <c r="AS69"/>
  <c r="AG69"/>
  <c r="BD68"/>
  <c r="BC68"/>
  <c r="BB68"/>
  <c r="BA68"/>
  <c r="AZ68"/>
  <c r="AY68"/>
  <c r="AX68"/>
  <c r="AW68"/>
  <c r="AV68"/>
  <c r="AU68"/>
  <c r="AT68"/>
  <c r="AS68"/>
  <c r="AG68"/>
  <c r="BD56"/>
  <c r="BC56"/>
  <c r="BB56"/>
  <c r="BA56"/>
  <c r="AZ56"/>
  <c r="AY56"/>
  <c r="AX56"/>
  <c r="AW56"/>
  <c r="AV56"/>
  <c r="AU56"/>
  <c r="AT56"/>
  <c r="AS56"/>
  <c r="AG56"/>
  <c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76"/>
  <c r="AN76"/>
  <c r="AT75"/>
  <c r="AN75"/>
  <c r="AT74"/>
  <c r="AN74"/>
  <c r="AT73"/>
  <c r="AN73"/>
  <c r="AT72"/>
  <c r="AN72"/>
  <c r="AT71"/>
  <c r="AN71"/>
  <c r="AT70"/>
  <c r="AN70"/>
  <c r="AN69"/>
  <c r="AN68"/>
  <c r="AT67"/>
  <c r="AN67"/>
  <c r="AT66"/>
  <c r="AN66"/>
  <c r="AT65"/>
  <c r="AN65"/>
  <c r="AT64"/>
  <c r="AN64"/>
  <c r="AT63"/>
  <c r="AN63"/>
  <c r="AT62"/>
  <c r="AN62"/>
  <c r="AT61"/>
  <c r="AN61"/>
  <c r="AT60"/>
  <c r="AN60"/>
  <c r="AT59"/>
  <c r="AN59"/>
  <c r="AT58"/>
  <c r="AN58"/>
  <c r="AT57"/>
  <c r="AN57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<sst xmlns="http://schemas.openxmlformats.org/spreadsheetml/2006/main">
  <si>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</si>
  <si>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</si>
  <si>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</si>
  <si>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</si>
  <si>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</si>
  <si>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{25cd80c8-75c0-41a4-ad4d-e48fbeaa4a89}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</si>
  <si>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</si>
  <si>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</si>
  <si>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</si>
  <si>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</si>
  <si>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</si>
  <si>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</si>
  <si>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</si>
  <si>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</si>
  <si>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65019100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</si>
  <si>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</si>
  <si>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</si>
  <si>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geometrických parametrů koleje (OBLAST Č. 1)</t>
  </si>
  <si>
    <t>KSO:</t>
  </si>
  <si>
    <t/>
  </si>
  <si>
    <t>CC-CZ:</t>
  </si>
  <si>
    <t>Místo:</t>
  </si>
  <si>
    <t>obvod ST Ústí nad Labem</t>
  </si>
  <si>
    <t>Datum:</t>
  </si>
  <si>
    <t>7. 6. 2019</t>
  </si>
  <si>
    <t>Zadavatel:</t>
  </si>
  <si>
    <t>IČ:</t>
  </si>
  <si>
    <t>709 94 234</t>
  </si>
  <si>
    <t>SŽDC s.o., OŘ Ústí n.L., ST Ústí n.L.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</si>
  <si>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</si>
  <si>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</si>
  <si>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</si>
  <si>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</si>
  <si>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</si>
  <si>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</si>
  <si>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</si>
  <si>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</si>
  <si>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</si>
  <si>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</si>
  <si>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</si>
  <si>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</si>
  <si>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</si>
  <si>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</si>
  <si>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</si>
  <si>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</si>
  <si>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</si>
  <si>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</si>
  <si>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</si>
  <si>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</si>
  <si>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</si>
  <si>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</si>
  <si>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</si>
  <si>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</si>
  <si>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</si>
  <si>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</si>
  <si>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</si>
  <si>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</si>
  <si>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</si>
  <si>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</si>
  <si>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</si>
  <si>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</si>
  <si>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</si>
  <si>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</si>
  <si>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</si>
  <si>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</si>
  <si>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</si>
  <si>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</si>
  <si>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</si>
  <si>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</si>
  <si>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</si>
  <si>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</si>
  <si>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</si>
  <si>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</si>
  <si>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</si>
  <si>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</si>
  <si>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</si>
  <si>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</si>
  <si>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A</t>
  </si>
  <si>
    <t>koridor</t>
  </si>
  <si>
    <t>STA</t>
  </si>
  <si>
    <t>1</t>
  </si>
  <si>
    <t>{6ca9a52d-7b0c-4996-90d0-135cb2bff093}</t>
  </si>
  <si>
    <t>2</t>
  </si>
  <si>
    <t>01</t>
  </si>
  <si>
    <t>ZRN</t>
  </si>
  <si>
    <t>Soupis</t>
  </si>
  <si>
    <t>{75e0f4a8-3775-435a-a7ba-4422ae5dcf7e}</t>
  </si>
  <si>
    <t>/</t>
  </si>
  <si>
    <t>SO 01 - TO Roudnice n.L.</t>
  </si>
  <si>
    <t>3</t>
  </si>
  <si>
    <t>{468b984c-3afc-4132-b5c5-7a72b7501a1f}</t>
  </si>
  <si>
    <t>02</t>
  </si>
  <si>
    <t>SO 02 - TO Lovosice</t>
  </si>
  <si>
    <t>{e29c5d70-7103-4436-a7ff-ca30a0d45b18}</t>
  </si>
  <si>
    <t>03</t>
  </si>
  <si>
    <t>SO 03 - TO Ústí n. L. hl.n.</t>
  </si>
  <si>
    <t>{5d7168e1-67f0-4405-9a32-ffbf187b014e}</t>
  </si>
  <si>
    <t>04</t>
  </si>
  <si>
    <t>SO 04 - TO Děčín hl. n.</t>
  </si>
  <si>
    <t>{0177546e-cafe-4eb8-a419-ced1a498bada}</t>
  </si>
  <si>
    <t>05</t>
  </si>
  <si>
    <t>SO 05 - TO Roudnice n.L.</t>
  </si>
  <si>
    <t>{b43fb4fb-0d6c-4569-85ae-97b6ef1999cf}</t>
  </si>
  <si>
    <t>06</t>
  </si>
  <si>
    <t>SO 06 - TO Lovosice</t>
  </si>
  <si>
    <t>{596aabbe-c579-4e12-83af-50aadebf34a2}</t>
  </si>
  <si>
    <t>07</t>
  </si>
  <si>
    <t>SO 07 - TO Ústí n.L.</t>
  </si>
  <si>
    <t>{de7a387a-3db5-40a1-ba28-b29c939cb0f7}</t>
  </si>
  <si>
    <t>08</t>
  </si>
  <si>
    <t>SO 08 - TO Roudnice n.L.</t>
  </si>
  <si>
    <t>{dd8c2b23-a0b7-4d90-9a25-86e2c451116b}</t>
  </si>
  <si>
    <t>09</t>
  </si>
  <si>
    <t>SO 09 - TO Lovosice</t>
  </si>
  <si>
    <t>{40fe906f-c3a5-4c3b-bbbf-0793d5563393}</t>
  </si>
  <si>
    <t>10</t>
  </si>
  <si>
    <t>Souhrnné výkony SO 01 - 09</t>
  </si>
  <si>
    <t>{325d4a53-f60c-478e-b721-3b67403dba11}</t>
  </si>
  <si>
    <t>VRN</t>
  </si>
  <si>
    <t>{6af34f2f-85be-4f6d-a723-73216d602160}</t>
  </si>
  <si>
    <t>B</t>
  </si>
  <si>
    <t>mimo koridor</t>
  </si>
  <si>
    <t>{e64f48a3-c554-4c81-8987-4f2d53828f7a}</t>
  </si>
  <si>
    <t>{c0830591-2be8-46db-b427-f2cb4bc8cf7d}</t>
  </si>
  <si>
    <t>SO 01 - TO Štětí</t>
  </si>
  <si>
    <t>{dc51c575-4037-4b95-a500-60f06a514e32}</t>
  </si>
  <si>
    <t>SO 02 - TO Litoměřice</t>
  </si>
  <si>
    <t>{f6c591bc-98c1-4bb8-a923-92c43afacba2}</t>
  </si>
  <si>
    <t>SO 03 - TO Děčín východ</t>
  </si>
  <si>
    <t>{ff72002c-ff37-4fc3-8d60-e32454b3934e}</t>
  </si>
  <si>
    <t>SO 04 - TO Ústí n. L. západ</t>
  </si>
  <si>
    <t>{c259059e-dbd7-4d1b-85bf-d306cea0cfe7}</t>
  </si>
  <si>
    <t>SO 05 - TO Rumburk</t>
  </si>
  <si>
    <t>{a83cb044-2b5e-4fc8-86be-fd23555fb8f6}</t>
  </si>
  <si>
    <t>SO 06 - TO Česká Kamenice</t>
  </si>
  <si>
    <t>{97f0be0d-ad47-4399-b1cb-af80cf9423e4}</t>
  </si>
  <si>
    <t>{17f15cab-102b-4614-ba45-d645984e781d}</t>
  </si>
  <si>
    <t>KRYCÍ LIST SOUPISU PRACÍ</t>
  </si>
  <si>
    <t>Objekt:</t>
  </si>
  <si>
    <t>A - koridor</t>
  </si>
  <si>
    <t>Soupis:</t>
  </si>
  <si>
    <t>01 - ZRN</t>
  </si>
  <si>
    <t>Úroveň 3:</t>
  </si>
  <si>
    <t>01 - SO 01 - TO Roudnice n.L.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</si>
  <si>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</si>
  <si>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</si>
  <si>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</si>
  <si>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</si>
  <si>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</si>
  <si>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</si>
  <si>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</si>
  <si>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</si>
  <si>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</si>
  <si>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</si>
  <si>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</si>
  <si>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</si>
  <si>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</si>
  <si>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</si>
  <si>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</si>
  <si>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</si>
  <si>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</si>
  <si>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</si>
  <si>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</si>
  <si>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objednateli.2. V cenách nejsou obsaženy náklady na zaměření APK, doplnění a dodávku kameniva a snížení KL pod patou kolejnice.</t>
  </si>
  <si>
    <t>km</t>
  </si>
  <si>
    <t>Sborník UOŽI 01 2019</t>
  </si>
  <si>
    <t>4</t>
  </si>
  <si>
    <t>ROZPOCET</t>
  </si>
  <si>
    <t>1677162333</t>
  </si>
  <si>
    <t>PSC</t>
  </si>
  <si>
    <t>Poznámka k souboru cen:_x000d_
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objednateli._x000d_
2. V cenách nejsou obsaženy náklady na zaměření APK, doplnění a dodávku kameniva a snížení KL pod patou kolejnice.</t>
  </si>
  <si>
    <t>VV</t>
  </si>
  <si>
    <t xml:space="preserve">1.TK Vraňany - Dolní Beřkovice </t>
  </si>
  <si>
    <t>0,600</t>
  </si>
  <si>
    <t xml:space="preserve">2.TK Vraňany - Dolní Beřkovice </t>
  </si>
  <si>
    <t>0,700+1,200</t>
  </si>
  <si>
    <t xml:space="preserve">1.TK Dolní Beřkovice – Hněvice </t>
  </si>
  <si>
    <t>1,650</t>
  </si>
  <si>
    <t xml:space="preserve">2.TK Dolní Beřkovice - Hněvice </t>
  </si>
  <si>
    <t>0,620+0,450</t>
  </si>
  <si>
    <t xml:space="preserve">1.TK Roudnice - Hrobce </t>
  </si>
  <si>
    <t>2,200</t>
  </si>
  <si>
    <t xml:space="preserve">2.TK Roudnice - Hrobce </t>
  </si>
  <si>
    <t>2,125</t>
  </si>
  <si>
    <t>Součet</t>
  </si>
  <si>
    <t>5909050020</t>
  </si>
  <si>
    <t>Stabilizace kolejového lože koleje stávajícího. Poznámka: 1. V cenách jsou započteny náklady na stabilizaci v režimu s řízeným (konstantním) poklesem včetně měření a předání tištěných výstupů.</t>
  </si>
  <si>
    <t>1421072401</t>
  </si>
  <si>
    <t>Poznámka k souboru cen:_x000d_
1. V cenách jsou započteny náklady na stabilizaci v režimu s řízeným (konstantním) poklesem včetně měření a předání tištěných výstupů.</t>
  </si>
  <si>
    <t>9,545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</si>
  <si>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</si>
  <si>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nakladačem.2. V cenách nejsou obsaženy náklady na dodávku kameniva.</t>
  </si>
  <si>
    <t>m3</t>
  </si>
  <si>
    <t>73283022</t>
  </si>
  <si>
    <t>Poznámka k souboru cen:_x000d_
1. V cenách jsou započteny náklady na doplnění kameniva ojediněle ručně vidlemi a/nebo souvisle strojně z výsypných vozů případně nakladačem._x000d_
2. V cenách nejsou obsaženy náklady na dodávku kameniva.</t>
  </si>
  <si>
    <t>TO Roudnice n.L. (27x Sa)</t>
  </si>
  <si>
    <t>27*33</t>
  </si>
  <si>
    <t>M</t>
  </si>
  <si>
    <t>5955101000</t>
  </si>
  <si>
    <t>Kamenivo drcené štěrk frakce 31,5/63 třídy BI</t>
  </si>
  <si>
    <t>t</t>
  </si>
  <si>
    <t>8</t>
  </si>
  <si>
    <t>-1735716428</t>
  </si>
  <si>
    <t>TO Roudnice n.L.</t>
  </si>
  <si>
    <t>891*1,6</t>
  </si>
  <si>
    <t>5</t>
  </si>
  <si>
    <t>9902100600</t>
  </si>
  <si>
    <t>Doprava dodávek zhotovitele, dodávek objednatele nebo výzisku mechanizací přes 3,5 t sypanin do 80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</si>
  <si>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-1880780276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</si>
  <si>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</t>
  </si>
  <si>
    <t>6</t>
  </si>
  <si>
    <t>5905095010</t>
  </si>
  <si>
    <t>Úprava kolejového lože ojediněle ručně v koleji lože otevřené. Poznámka: 1. V cenách jsou započteny náklady na úpravu KL koleje a výhybek ojedině vidlemi. 2. V cenách nejsou obsaženy náklady na doplnění a dodávku kameniva.</t>
  </si>
  <si>
    <t>m</t>
  </si>
  <si>
    <t>726739123</t>
  </si>
  <si>
    <t>Poznámka k souboru cen:_x000d_
1. V cenách jsou započteny náklady na úpravu KL koleje a výhybek ojedině vidlemi. _x000d_
2. V cenách nejsou obsaženy náklady na doplnění a dodávku kameniva.</t>
  </si>
  <si>
    <t>150</t>
  </si>
  <si>
    <t>7</t>
  </si>
  <si>
    <t>5913070010</t>
  </si>
  <si>
    <t>Demontáž betonové přejezdové konstrukce část vnější a vnitřní bez závěrných zídek. Poznámka: 1. V cenách jsou započteny náklady na demontáž konstrukce a naložení na dopravní prostředek.</t>
  </si>
  <si>
    <t>329638724</t>
  </si>
  <si>
    <t>Poznámka k souboru cen:_x000d_
1. V cenách jsou započteny náklady na demontáž konstrukce a naložení na dopravní prostředek.</t>
  </si>
  <si>
    <t xml:space="preserve">přejezd Brens km 464,182 v 1. a 2. koleji </t>
  </si>
  <si>
    <t>2*5</t>
  </si>
  <si>
    <t>5913075010</t>
  </si>
  <si>
    <t>Montáž betonové přejezdové konstrukce část vnější a vnitřní bez závěrných zídek. Poznámka: 1. V cenách jsou započteny náklady na montáž konstrukce.2. V cenách nejsou obsaženy náklady na dodávku materiálu.</t>
  </si>
  <si>
    <t>1353431884</t>
  </si>
  <si>
    <t>Poznámka k souboru cen:_x000d_
1. V cenách jsou započteny náklady na montáž konstrukce._x000d_
2. V cenách nejsou obsaženy náklady na dodávku materiálu.</t>
  </si>
  <si>
    <t>9</t>
  </si>
  <si>
    <t>5908050050</t>
  </si>
  <si>
    <t>Výměna upevnění bezpokladnicového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</si>
  <si>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úl.pl.</t>
  </si>
  <si>
    <t>1731344246</t>
  </si>
  <si>
    <t>Poznámka k souboru cen:_x000d_
1. V cenách jsou započteny náklady na demontáž, výměnu a montáž, ošetření součástí mazivem a naložení výzisku na dopravní prostředek._x000d_
2. V cenách nejsou obsaženy náklady na vrtání pražce a dodávku materiálu.</t>
  </si>
  <si>
    <t>5958125000</t>
  </si>
  <si>
    <t>Komplety s antikorozní úpravou Skl 14 (svěrka Skl14, vrtule R1, podložka Uls7)</t>
  </si>
  <si>
    <t>kus</t>
  </si>
  <si>
    <t>-108804421</t>
  </si>
  <si>
    <t>11</t>
  </si>
  <si>
    <t>5958158030</t>
  </si>
  <si>
    <t>Podložka pryžová pod patu kolejnice WU 7 174x152x7 (Vossloh)</t>
  </si>
  <si>
    <t>-691486949</t>
  </si>
  <si>
    <t>12</t>
  </si>
  <si>
    <t>9903200100</t>
  </si>
  <si>
    <t xml:space="preserve">Přeprava mechanizace na místo prováděných prací o hmotnosti přes 12 t přes 50 do 100 km Poznámka: Ceny jsou určeny pro dopravu mechanizmů na místo prováděných prací po silnici i po kolejích.
V ceně jsou započteny i náklady na zpáteční cestu dopravního prostředku. 
Měrnou jednotkou je kus přepravovaného stroje. 
</t>
  </si>
  <si>
    <t>-24219972</t>
  </si>
  <si>
    <t>Poznámka k souboru cen:_x000d_
Ceny jsou určeny pro dopravu mechanizmů na místo prováděných prací po silnici i po kolejích.V ceně jsou započteny i náklady na zpáteční cestu dopravního prostředku. Měrnou jednotkou je kus přepravovaného stroje.</t>
  </si>
  <si>
    <t>ASP, dyn.stabilizátor, pluh, bagr, zhutňovač</t>
  </si>
  <si>
    <t>02 - SO 02 - TO Lovosice</t>
  </si>
  <si>
    <t>-1209914444</t>
  </si>
  <si>
    <t xml:space="preserve">1.SK ŽST Hrobce </t>
  </si>
  <si>
    <t>0,820</t>
  </si>
  <si>
    <t xml:space="preserve">1.TK Hrobce - Bohušovice n.O. </t>
  </si>
  <si>
    <t>1,800</t>
  </si>
  <si>
    <t>2.TK Hrobce - Bohušovice n.O.</t>
  </si>
  <si>
    <t>0,200+1,100</t>
  </si>
  <si>
    <t>1.TK Bohušovice n.O. – Lovosice</t>
  </si>
  <si>
    <t>0,690+0,400+0,300</t>
  </si>
  <si>
    <t xml:space="preserve">2.TK Bohušovice n.O. – Lovosice </t>
  </si>
  <si>
    <t>1,200</t>
  </si>
  <si>
    <t>1316359740</t>
  </si>
  <si>
    <t>5909045020</t>
  </si>
  <si>
    <t>Hutnění kolejového lože koleje stávajícího. Poznámka: 1. V cenách jsou započteny náklady na kontinuální hutnění mezipražcových prostorů a za hlavami pražců.</t>
  </si>
  <si>
    <t>825612595</t>
  </si>
  <si>
    <t>Poznámka k souboru cen:_x000d_
1. V cenách jsou započteny náklady na kontinuální hutnění mezipražcových prostorů a za hlavami pražců.</t>
  </si>
  <si>
    <t>-1246551473</t>
  </si>
  <si>
    <t>TO Lovosice (20x Sa)</t>
  </si>
  <si>
    <t>20*33</t>
  </si>
  <si>
    <t>113793569</t>
  </si>
  <si>
    <t>660*1,6</t>
  </si>
  <si>
    <t>9902100500</t>
  </si>
  <si>
    <t>Doprava dodávek zhotovitele, dodávek objednatele nebo výzisku mechanizací přes 3,5 t sypanin do 60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</si>
  <si>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-1517316507</t>
  </si>
  <si>
    <t>1010797571</t>
  </si>
  <si>
    <t>1334818732</t>
  </si>
  <si>
    <t xml:space="preserve">přejezd BRENS km 491,464 v 1. TK </t>
  </si>
  <si>
    <t>7,2</t>
  </si>
  <si>
    <t xml:space="preserve">přejezd BRENS km 492,765 v 1.TK </t>
  </si>
  <si>
    <t>8,4</t>
  </si>
  <si>
    <t>-358668667</t>
  </si>
  <si>
    <t xml:space="preserve">přejezd BRENS km 491,464 v 1.TK </t>
  </si>
  <si>
    <t>5913055010</t>
  </si>
  <si>
    <t>Výměna dílů betonové přejezdové konstrukce vnějšího panelu. Poznámka: 1. V cenách jsou započteny náklady na demontáž, výměnu, montáž dílů a jejich případné naložení na dopravní prostředek. 2. V cenách nejsou obsaženy náklady na dodávku materiálu.</t>
  </si>
  <si>
    <t>-784126275</t>
  </si>
  <si>
    <t>Poznámka k souboru cen:_x000d_
1. V cenách jsou započteny náklady na demontáž, výměnu, montáž dílů a jejich případné naložení na dopravní prostředek._x000d_
2. V cenách nejsou obsaženy náklady na dodávku materiálu.</t>
  </si>
  <si>
    <t>"výměna pryž. profilů" 80</t>
  </si>
  <si>
    <t>5963113030</t>
  </si>
  <si>
    <t>Přejezd Brens plastové prvky</t>
  </si>
  <si>
    <t>ks</t>
  </si>
  <si>
    <t>-1723038438</t>
  </si>
  <si>
    <t>Pružné podložky:</t>
  </si>
  <si>
    <t>40+40</t>
  </si>
  <si>
    <t>5914110140</t>
  </si>
  <si>
    <t>Oprava nástupiště z prefabrikátů desky. Poznámka: 1. V cenách jsou započteny náklady na manipulaci a naložení výzisku kameniva na dopravní prostředek.2. V cenách nejsou obsaženy náklady na dodávku materiálu.</t>
  </si>
  <si>
    <t>-1551397478</t>
  </si>
  <si>
    <t>Poznámka k souboru cen:_x000d_
1. V cenách jsou započteny náklady na manipulaci a naložení výzisku kameniva na dopravní prostředek._x000d_
2. V cenách nejsou obsaženy náklady na dodávku materiálu.</t>
  </si>
  <si>
    <t xml:space="preserve">nást. N. Kopisty </t>
  </si>
  <si>
    <t>140</t>
  </si>
  <si>
    <t>13</t>
  </si>
  <si>
    <t>5913275035</t>
  </si>
  <si>
    <t>Výměna dílů komunikace ze zámkové dlažby uložení v podsypu. Poznámka: 1. V cenách jsou započteny náklady na výměnu dlažby nebo obrubníku a naložení výzisku na dopravní prostředek.2. V cenách nejsou obsaženy náklady na dodávku materiálu.</t>
  </si>
  <si>
    <t>m2</t>
  </si>
  <si>
    <t>-1045365684</t>
  </si>
  <si>
    <t>Poznámka k souboru cen:_x000d_
1. V cenách jsou započteny náklady na výměnu dlažby nebo obrubníku a naložení výzisku na dopravní prostředek._x000d_
2. V cenách nejsou obsaženy náklady na dodávku materiálu.</t>
  </si>
  <si>
    <t xml:space="preserve">nástupiště Malé Žernoseky u 2.TK </t>
  </si>
  <si>
    <t>(140*0,25)+2</t>
  </si>
  <si>
    <t>14</t>
  </si>
  <si>
    <t>R451477000</t>
  </si>
  <si>
    <t>Zálivka betonem prostor mezi nástupištní deskou a zámkovou dlažbou. Položka obsahuje cenu za provedení práce včetně materiálu</t>
  </si>
  <si>
    <t>-131331323</t>
  </si>
  <si>
    <t>140*0,03*0,08</t>
  </si>
  <si>
    <t>R111110010</t>
  </si>
  <si>
    <t>Demontáž zařízení Asdek</t>
  </si>
  <si>
    <t>kpl</t>
  </si>
  <si>
    <t>-638527473</t>
  </si>
  <si>
    <t>zařízení ASDEK v km 485,370</t>
  </si>
  <si>
    <t>16</t>
  </si>
  <si>
    <t>R111110030</t>
  </si>
  <si>
    <t>Montáž zařízení Asdek</t>
  </si>
  <si>
    <t>483471225</t>
  </si>
  <si>
    <t>03 - SO 03 - TO Ústí n. L. hl.n.</t>
  </si>
  <si>
    <t>429946258</t>
  </si>
  <si>
    <t xml:space="preserve">1.TK Lovosice – Prackovice </t>
  </si>
  <si>
    <t>0,800</t>
  </si>
  <si>
    <t xml:space="preserve">1.TK Prackovice – Ústí n/L jih </t>
  </si>
  <si>
    <t>0,475</t>
  </si>
  <si>
    <t>2.TK Prackovice – Ústí n/L jih</t>
  </si>
  <si>
    <t>1,200+0,500</t>
  </si>
  <si>
    <t xml:space="preserve">1.TK Ústí n/L sever - Povrly </t>
  </si>
  <si>
    <t>4,400</t>
  </si>
  <si>
    <t>2.TK Ústí n/L sever - Povrly</t>
  </si>
  <si>
    <t>0,900+0,650+0,800</t>
  </si>
  <si>
    <t>-1374981890</t>
  </si>
  <si>
    <t>1489334283</t>
  </si>
  <si>
    <t xml:space="preserve">TO Ústí n.L. </t>
  </si>
  <si>
    <t>28*33</t>
  </si>
  <si>
    <t>5955101005</t>
  </si>
  <si>
    <t>Kamenivo drcené štěrk frakce 31,5/63 třídy min. BII</t>
  </si>
  <si>
    <t>-2097101011</t>
  </si>
  <si>
    <t>924*1,5</t>
  </si>
  <si>
    <t>9902100200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</si>
  <si>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</si>
  <si>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-43913917</t>
  </si>
  <si>
    <t>2078121359</t>
  </si>
  <si>
    <t>5913035010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</si>
  <si>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</si>
  <si>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-1871310841</t>
  </si>
  <si>
    <t>Poznámka k souboru cen:_x000d_
1. V cenách jsou započteny náklady na demontáž konstrukce, naložení na dopravní prostředek.</t>
  </si>
  <si>
    <t>přejezd Strail km 499,184 v 1. koleji</t>
  </si>
  <si>
    <t xml:space="preserve">přejezd Strail km 505,135 ve 2.koleji </t>
  </si>
  <si>
    <t>16,8</t>
  </si>
  <si>
    <t xml:space="preserve">přejezd Strail km 512,923 v 1. koleji </t>
  </si>
  <si>
    <t xml:space="preserve">přejezd Strail km 521,856 v 1. a 2. koleji </t>
  </si>
  <si>
    <t>2*8,4</t>
  </si>
  <si>
    <t xml:space="preserve">přejezd Strail km 524,914 v 1. a 2. koleji </t>
  </si>
  <si>
    <t>2*6</t>
  </si>
  <si>
    <t>5913040010</t>
  </si>
  <si>
    <t>Montáž celopryžové přejezdové konstrukce málo zatížené v koleji část vnější a vnitřní bez závěrných zídek. Poznámka: 1. V cenách jsou započteny náklady na montáž konstrukce.2. V cenách nejsou obsaženy náklady na dodávku materiálu.</t>
  </si>
  <si>
    <t>-163750627</t>
  </si>
  <si>
    <t>Sborník UOŽI 01 2018</t>
  </si>
  <si>
    <t>1853568203</t>
  </si>
  <si>
    <t>přejezd Brens km 521,362 v 1. a 2. koleji</t>
  </si>
  <si>
    <t>2*12</t>
  </si>
  <si>
    <t>-15690933</t>
  </si>
  <si>
    <t>-378734889</t>
  </si>
  <si>
    <t xml:space="preserve">nást. Neštěmice </t>
  </si>
  <si>
    <t>140+140</t>
  </si>
  <si>
    <t>nást. Mojžíř</t>
  </si>
  <si>
    <t>-2034781901</t>
  </si>
  <si>
    <t>(280*0,25)+2</t>
  </si>
  <si>
    <t>375167245</t>
  </si>
  <si>
    <t>280*0,03*0,08</t>
  </si>
  <si>
    <t>167289171</t>
  </si>
  <si>
    <t>68+32+100+68+48</t>
  </si>
  <si>
    <t>1152119262</t>
  </si>
  <si>
    <t>136+64+200+136+96</t>
  </si>
  <si>
    <t>-431801060</t>
  </si>
  <si>
    <t>17</t>
  </si>
  <si>
    <t>5913235010</t>
  </si>
  <si>
    <t>Dělení AB komunikace řezáním hloubky do 10 cm. Poznámka: 1. V cenách jsou započteny náklady na provedení úkolu.</t>
  </si>
  <si>
    <t>2040663762</t>
  </si>
  <si>
    <t>Poznámka k souboru cen:_x000d_
1. V cenách jsou započteny náklady na provedení úkolu.</t>
  </si>
  <si>
    <t>18</t>
  </si>
  <si>
    <t>5913240010</t>
  </si>
  <si>
    <t>Odstranění AB komunikace odtěžením nebo frézováním hloubky do 10 cm. Poznámka: 1. V cenách jsou započteny náklady na odtěžení nebo frézování a naložení výzisku na dopravní prostředek.</t>
  </si>
  <si>
    <t>866227787</t>
  </si>
  <si>
    <t>Poznámka k souboru cen:_x000d_
1. V cenách jsou započteny náklady na odtěžení nebo frézování a naložení výzisku na dopravní prostředek.</t>
  </si>
  <si>
    <t>2*7,2+3*6</t>
  </si>
  <si>
    <t>19</t>
  </si>
  <si>
    <t>5913250010</t>
  </si>
  <si>
    <t>Zřízení konstrukce vozovky asfaltobetonové dle vzorového listu Ž lehké - ložní a obrusná vrstva tloušťky do 12 cm. Poznámka: 1. V cenách jsou započteny náklady na zřízení netuhé vozovky podle VL s živičným podkladem ze stmelených vrstev podle vzorového listu Ž. 2. V cenách nejsou obsaženy náklady na dodávku materiálu.</t>
  </si>
  <si>
    <t>1510532350</t>
  </si>
  <si>
    <t>Poznámka k souboru cen:_x000d_
1. V cenách jsou započteny náklady na zřízení netuhé vozovky podle VL s živičným podkladem ze stmelených vrstev podle vzorového listu Ž._x000d_
2. V cenách nejsou obsaženy náklady na dodávku materiálu.</t>
  </si>
  <si>
    <t>20</t>
  </si>
  <si>
    <t>5963146015</t>
  </si>
  <si>
    <t>Asfaltový beton ACL 22S 50/70 velmi hrubozrnný-ložní vrstva</t>
  </si>
  <si>
    <t>-486576968</t>
  </si>
  <si>
    <t>32,4*0,1*2,2</t>
  </si>
  <si>
    <t>702120371</t>
  </si>
  <si>
    <t>nový mat. - AB</t>
  </si>
  <si>
    <t>7,128</t>
  </si>
  <si>
    <t>AB na skládku</t>
  </si>
  <si>
    <t>22</t>
  </si>
  <si>
    <t>9909000100</t>
  </si>
  <si>
    <t>Poplatek za uložení suti nebo hmot na oficiální skládku Poznámka: V cenách jsou započteny náklady na uložení stavebního odpadu na oficiální skládku.</t>
  </si>
  <si>
    <t>1053421443</t>
  </si>
  <si>
    <t>Poznámka k souboru cen:_x000d_
V cenách jsou započteny náklady na uložení stavebního odpadu na oficiální skládku.</t>
  </si>
  <si>
    <t xml:space="preserve">AB  na skládku</t>
  </si>
  <si>
    <t>04 - SO 04 - TO Děčín hl. n.</t>
  </si>
  <si>
    <t>-389045906</t>
  </si>
  <si>
    <t>P</t>
  </si>
  <si>
    <t>Poznámka k položce:_x000d_
Kilometr koleje=km</t>
  </si>
  <si>
    <t>1.TK Povrly – Děčín</t>
  </si>
  <si>
    <t>0,600+1,325+1,500</t>
  </si>
  <si>
    <t xml:space="preserve">4.SK Povrly </t>
  </si>
  <si>
    <t>0,100</t>
  </si>
  <si>
    <t xml:space="preserve">2.TK Povrly – Děčín </t>
  </si>
  <si>
    <t>0,850+0,410+1,850</t>
  </si>
  <si>
    <t>1.TK Pr. Žleb – Dolní Žleb</t>
  </si>
  <si>
    <t>0,825</t>
  </si>
  <si>
    <t>1110317542</t>
  </si>
  <si>
    <t>Poznámka k položce:_x000d_
S3/1, Kilometr koleje=km</t>
  </si>
  <si>
    <t>-1288107056</t>
  </si>
  <si>
    <t xml:space="preserve">TO Děčín hl.n. </t>
  </si>
  <si>
    <t>24*33</t>
  </si>
  <si>
    <t>2136135806</t>
  </si>
  <si>
    <t>792*1,5</t>
  </si>
  <si>
    <t>-1503481893</t>
  </si>
  <si>
    <t>-2077403710</t>
  </si>
  <si>
    <t>1774599711</t>
  </si>
  <si>
    <t xml:space="preserve">přejezd Brens km 526,814 ve 2. koleji </t>
  </si>
  <si>
    <t>13,2</t>
  </si>
  <si>
    <t>-684242418</t>
  </si>
  <si>
    <t>1499882295</t>
  </si>
  <si>
    <t>"výměna pryž. profilů" 40</t>
  </si>
  <si>
    <t>1474454466</t>
  </si>
  <si>
    <t>40</t>
  </si>
  <si>
    <t>39452443</t>
  </si>
  <si>
    <t>-1230469804</t>
  </si>
  <si>
    <t>-678532180</t>
  </si>
  <si>
    <t>1843303746</t>
  </si>
  <si>
    <t>nást. Dobkovice</t>
  </si>
  <si>
    <t>190</t>
  </si>
  <si>
    <t>429878173</t>
  </si>
  <si>
    <t>(190*0,25)+2</t>
  </si>
  <si>
    <t>592897080</t>
  </si>
  <si>
    <t>190*0,03*0,08</t>
  </si>
  <si>
    <t>-62019887</t>
  </si>
  <si>
    <t>ASP, dyn.stabilizátor, pluh, bagr</t>
  </si>
  <si>
    <t>05 - SO 05 - TO Roudnice n.L.</t>
  </si>
  <si>
    <t>-1212592058</t>
  </si>
  <si>
    <t xml:space="preserve">ŽST  Dolní Beřkovice</t>
  </si>
  <si>
    <t>0,500+0,135</t>
  </si>
  <si>
    <t xml:space="preserve">ŽST  Hněvice</t>
  </si>
  <si>
    <t>0,735</t>
  </si>
  <si>
    <t>5909042020</t>
  </si>
  <si>
    <t>Přesná úprava GPK výhybky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objednateli.2. V cenách nejsou obsaženy náklady na zaměření APK, doplnění a dodávku kameniva a snížení KL pod patou kolejnice.</t>
  </si>
  <si>
    <t>-1640426517</t>
  </si>
  <si>
    <t xml:space="preserve">ŽST  Dolní Beřkovice </t>
  </si>
  <si>
    <t>360</t>
  </si>
  <si>
    <t xml:space="preserve">ŽST Hněvice </t>
  </si>
  <si>
    <t>245</t>
  </si>
  <si>
    <t>-156437362</t>
  </si>
  <si>
    <t>5909050040</t>
  </si>
  <si>
    <t>Stabilizace kolejového lože výhybky stávajícího. Poznámka: 1. V cenách jsou započteny náklady na stabilizaci v režimu s řízeným (konstantním) poklesem včetně měření a předání tištěných výstupů.</t>
  </si>
  <si>
    <t>-25520510</t>
  </si>
  <si>
    <t>-667942890</t>
  </si>
  <si>
    <t xml:space="preserve">ŽST  Dolní Beřkovice (3x Sa)</t>
  </si>
  <si>
    <t>3*33</t>
  </si>
  <si>
    <t>žst Hněvice (3x Sa)</t>
  </si>
  <si>
    <t>doplnění KL při čištění sacím bagrem</t>
  </si>
  <si>
    <t>100</t>
  </si>
  <si>
    <t>1284152485</t>
  </si>
  <si>
    <t>298*1,6</t>
  </si>
  <si>
    <t>-1389469429</t>
  </si>
  <si>
    <t>"štěrk" 476</t>
  </si>
  <si>
    <t>"drť" 18</t>
  </si>
  <si>
    <t>811378168</t>
  </si>
  <si>
    <t>50+50</t>
  </si>
  <si>
    <t>5909010410</t>
  </si>
  <si>
    <t>Ojedinělé ruční podbití pražců výhybkových betonových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</si>
  <si>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1050477742</t>
  </si>
  <si>
    <t>Poznámka k souboru cen:_x000d_
1. V cenách jsou započteny náklady na podbití pražce oboustranně v otevřeném i zapuštěném KL, odstranění kameniva, zdvih, ruční podbití, úprava profilu KL a případná úprava snížení pod patou kolejnice.</t>
  </si>
  <si>
    <t>výhybk. praž. u ČZ vč. 22,23,28,29</t>
  </si>
  <si>
    <t>5905110020</t>
  </si>
  <si>
    <t>Snížení KL pod patou kolejnice ve výhybce. Poznámka: 1. V cenách jsou započteny náklady na snížení KL pod patrou kolejnice ručně vidlemi.2. V cenách nejsou obsaženy náklady na doplnění a dodávku kameniva.</t>
  </si>
  <si>
    <t>-1553080897</t>
  </si>
  <si>
    <t>Poznámka k souboru cen:_x000d_
1. V cenách jsou započteny náklady na snížení KL pod patrou kolejnice ručně vidlemi._x000d_
2. V cenách nejsou obsaženy náklady na doplnění a dodávku kameniva.</t>
  </si>
  <si>
    <t>120+120</t>
  </si>
  <si>
    <t>5905023010</t>
  </si>
  <si>
    <t>Úprava povrchu stezky rozprostřením štěrkodrtě do 3 cm. Poznámka: 1. V cenách jsou započteny náklady na rozprostření a urovnání kameniva včetně zhutnění povrchu stezky. Platí pro nový i stávající stav.2. V cenách nejsou obsaženy náklady na dodávku drtě její doplnění a rozprostření.</t>
  </si>
  <si>
    <t>-734534479</t>
  </si>
  <si>
    <t>Poznámka k souboru cen:_x000d_
1. V cenách jsou započteny náklady na rozprostření a urovnání kameniva včetně zhutnění povrchu stezky. Platí pro nový i stávající stav._x000d_
2. V cenách nejsou obsaženy náklady na dodávku drtě její doplnění a rozprostření.</t>
  </si>
  <si>
    <t>5955101025</t>
  </si>
  <si>
    <t>Kamenivo drcené drť frakce 4/8</t>
  </si>
  <si>
    <t>706589469</t>
  </si>
  <si>
    <t>10*1,8</t>
  </si>
  <si>
    <t>5913145010</t>
  </si>
  <si>
    <t>Montáž přejezdové konstrukce se silničními panely vnější i vnitřní část. Poznámka: 1. V cenách jsou započteny náklady na montáž konstrukce.2. V cenách nejsou obsaženy náklady na dodávku materiálu.</t>
  </si>
  <si>
    <t>-591908456</t>
  </si>
  <si>
    <t xml:space="preserve">pracovní přejezd </t>
  </si>
  <si>
    <t>5913140010</t>
  </si>
  <si>
    <t>Demontáž přejezdové konstrukce se silničními panely vnější i vnitřní část. Poznámka: 1. V cenách jsou započteny náklady na demontáž a naložení na dopravní prostředek.</t>
  </si>
  <si>
    <t>482853779</t>
  </si>
  <si>
    <t>Poznámka k souboru cen:_x000d_
1. V cenách jsou započteny náklady na demontáž a naložení na dopravní prostředek.</t>
  </si>
  <si>
    <t>pracovní přejezd</t>
  </si>
  <si>
    <t>9902900200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</si>
  <si>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</si>
  <si>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114281537</t>
  </si>
  <si>
    <t>Poznámka k souboru cen:_x000d_
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</si>
  <si>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siln. panely</t>
  </si>
  <si>
    <t>8,604</t>
  </si>
  <si>
    <t>9902200100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</si>
  <si>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</si>
  <si>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-1736747666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</si>
  <si>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</si>
  <si>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>R590505000</t>
  </si>
  <si>
    <t>Odstranění stávajícího kolejového lože odsáváním ve výhybce vč. složení</t>
  </si>
  <si>
    <t>1969535084</t>
  </si>
  <si>
    <t>9902900100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</si>
  <si>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</si>
  <si>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21347861</t>
  </si>
  <si>
    <t>výzisk - čištění KL</t>
  </si>
  <si>
    <t>162</t>
  </si>
  <si>
    <t>9902100100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</si>
  <si>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</si>
  <si>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-1951694579</t>
  </si>
  <si>
    <t>převoz výzisku</t>
  </si>
  <si>
    <t>211740350</t>
  </si>
  <si>
    <t>sací bagr, loko</t>
  </si>
  <si>
    <t>06 - SO 06 - TO Lovosice</t>
  </si>
  <si>
    <t>-1684089199</t>
  </si>
  <si>
    <t xml:space="preserve">ŽST  Lovosice </t>
  </si>
  <si>
    <t>0,750+2,800</t>
  </si>
  <si>
    <t>-431858521</t>
  </si>
  <si>
    <t>450</t>
  </si>
  <si>
    <t>-28434102</t>
  </si>
  <si>
    <t>-1103732124</t>
  </si>
  <si>
    <t>-29349050</t>
  </si>
  <si>
    <t>11*33</t>
  </si>
  <si>
    <t>1717866549</t>
  </si>
  <si>
    <t>363*1,6</t>
  </si>
  <si>
    <t>-293902865</t>
  </si>
  <si>
    <t>-1521675797</t>
  </si>
  <si>
    <t>-653606294</t>
  </si>
  <si>
    <t>169988647</t>
  </si>
  <si>
    <t xml:space="preserve">přejezd Strail km 487,098 ve 2. koleji </t>
  </si>
  <si>
    <t>10,8</t>
  </si>
  <si>
    <t>-74483108</t>
  </si>
  <si>
    <t>155512917</t>
  </si>
  <si>
    <t>-1722257952</t>
  </si>
  <si>
    <t>-322470655</t>
  </si>
  <si>
    <t>07 - SO 07 - TO Ústí n.L.</t>
  </si>
  <si>
    <t>-1162606150</t>
  </si>
  <si>
    <t xml:space="preserve">ŽST  Prackovice </t>
  </si>
  <si>
    <t>0,665+1,140</t>
  </si>
  <si>
    <t xml:space="preserve">ŽST  Ústí n/L jih</t>
  </si>
  <si>
    <t>0,280+1,290</t>
  </si>
  <si>
    <t>94571249</t>
  </si>
  <si>
    <t>275</t>
  </si>
  <si>
    <t>-997138880</t>
  </si>
  <si>
    <t>-1560591897</t>
  </si>
  <si>
    <t>740252804</t>
  </si>
  <si>
    <t>-898589477</t>
  </si>
  <si>
    <t>žst Prackovice (6x Sa)</t>
  </si>
  <si>
    <t>6*33</t>
  </si>
  <si>
    <t xml:space="preserve">ŽST  Ústí n/L jih (6x Sa)</t>
  </si>
  <si>
    <t>-576677618</t>
  </si>
  <si>
    <t>396*1,5</t>
  </si>
  <si>
    <t>1091664312</t>
  </si>
  <si>
    <t>-1769032978</t>
  </si>
  <si>
    <t>5905095020</t>
  </si>
  <si>
    <t>Úprava kolejového lože ojediněle ručně v koleji lože zapuštěné. Poznámka: 1. V cenách jsou započteny náklady na úpravu KL koleje a výhybek ojedině vidlemi. 2. V cenách nejsou obsaženy náklady na doplnění a dodávku kameniva.</t>
  </si>
  <si>
    <t>1640054367</t>
  </si>
  <si>
    <t>167722277</t>
  </si>
  <si>
    <t>747351642</t>
  </si>
  <si>
    <t>90+30</t>
  </si>
  <si>
    <t>330999488</t>
  </si>
  <si>
    <t xml:space="preserve">přejezd Brens km 515,004 v 1.a 2. koleji </t>
  </si>
  <si>
    <t>2*7,2</t>
  </si>
  <si>
    <t>-1576115440</t>
  </si>
  <si>
    <t>5905030020</t>
  </si>
  <si>
    <t>Ojedinělá výměna KL mimo lavičku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</si>
  <si>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105376276</t>
  </si>
  <si>
    <t>Poznámka k souboru cen:_x000d_
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pražce._x000d_
2. V cenách nejsou obsaženy náklady na podbití pražce, dodávku a doplnění kameniva.</t>
  </si>
  <si>
    <t>-1984219578</t>
  </si>
  <si>
    <t>5*1,8</t>
  </si>
  <si>
    <t>1239607675</t>
  </si>
  <si>
    <t>635360471</t>
  </si>
  <si>
    <t>-85049918</t>
  </si>
  <si>
    <t>08 - SO 08 - TO Roudnice n.L.</t>
  </si>
  <si>
    <t>5909010030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</si>
  <si>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</si>
  <si>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1910615517</t>
  </si>
  <si>
    <t xml:space="preserve">TK Čížkovice – Libochovice </t>
  </si>
  <si>
    <t>50*4</t>
  </si>
  <si>
    <t xml:space="preserve">TK Roudnice – Straškov </t>
  </si>
  <si>
    <t>09 - SO 09 - TO Lovosice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</si>
  <si>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</si>
  <si>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objednateli.2. V cenách nejsou obsaženy náklady doplnění a dodávku kameniva a snížení KL pod patou kolejnice.</t>
  </si>
  <si>
    <t>-914659625</t>
  </si>
  <si>
    <t>Poznámka k souboru cen:_x000d_
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objednateli._x000d_
2. V cenách nejsou obsaženy náklady doplnění a dodávku kameniva a snížení KL pod patou kolejnice.</t>
  </si>
  <si>
    <t xml:space="preserve">TK Úpořiny – Radejčín </t>
  </si>
  <si>
    <t>2,175</t>
  </si>
  <si>
    <t>379837470</t>
  </si>
  <si>
    <t>10x Sa</t>
  </si>
  <si>
    <t>10*33</t>
  </si>
  <si>
    <t>327834854</t>
  </si>
  <si>
    <t>330*1,5</t>
  </si>
  <si>
    <t>1225724283</t>
  </si>
  <si>
    <t>-371660031</t>
  </si>
  <si>
    <t>ASP, pluh</t>
  </si>
  <si>
    <t>10 - Souhrnné výkony SO 01 - 09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</si>
  <si>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</si>
  <si>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</si>
  <si>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-19287599</t>
  </si>
  <si>
    <t>7497351560</t>
  </si>
  <si>
    <t>Montáž přímého ukolejnění na elektrizovaných tratích nebo v kolejových obvodech</t>
  </si>
  <si>
    <t>-483855423</t>
  </si>
  <si>
    <t>7592007120</t>
  </si>
  <si>
    <t>Demontáž informačního bodu MIB 6</t>
  </si>
  <si>
    <t>-491696802</t>
  </si>
  <si>
    <t>demontáž AVV</t>
  </si>
  <si>
    <t>7592005130</t>
  </si>
  <si>
    <t>Montáž magnetu na nosnou konstrukci</t>
  </si>
  <si>
    <t>-1214262719</t>
  </si>
  <si>
    <t>7594120845</t>
  </si>
  <si>
    <t>Lanové propojení s kombinací kolíkových a patkových ukončení LGI 2+1xFe20/310 norma 709639005 (HM0404223990775)</t>
  </si>
  <si>
    <t>21312219</t>
  </si>
  <si>
    <t>7594120875</t>
  </si>
  <si>
    <t>Lanové propojení s kombinací kolíkových a patkových ukončení LGI 2+1xFe20/400 norma 709639007 (HM0404223990777)</t>
  </si>
  <si>
    <t>43375092</t>
  </si>
  <si>
    <t>02 - VRN</t>
  </si>
  <si>
    <t>VRN - Vedlejší rozpočtové náklady</t>
  </si>
  <si>
    <t>Vedlejší rozpočtové náklady</t>
  </si>
  <si>
    <t>022111011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</si>
  <si>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</si>
  <si>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218086937</t>
  </si>
  <si>
    <t>Poznámka k souboru cen:_x000d_
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</si>
  <si>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023131001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</si>
  <si>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</si>
  <si>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-1006278473</t>
  </si>
  <si>
    <t>Poznámka k souboru cen:_x000d_
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</si>
  <si>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</si>
  <si>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</si>
  <si>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1253720119</t>
  </si>
  <si>
    <t>033111001</t>
  </si>
  <si>
    <t>Provozní vlivy Výluka silničního provozu se zajištěním objížďky</t>
  </si>
  <si>
    <t>-1278671996</t>
  </si>
  <si>
    <t>B - mimo koridor</t>
  </si>
  <si>
    <t>1 - ZRN</t>
  </si>
  <si>
    <t>01 - SO 01 - TO Štětí</t>
  </si>
  <si>
    <t>HSV - Práce a dodávky HSV</t>
  </si>
  <si>
    <t xml:space="preserve">    5 - Komunikace pozemní</t>
  </si>
  <si>
    <t>HSV</t>
  </si>
  <si>
    <t>Práce a dodávky HSV</t>
  </si>
  <si>
    <t>Komunikace pozemní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</si>
  <si>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</si>
  <si>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-39802602</t>
  </si>
  <si>
    <t>Poznámka k souboru cen:_x000d_
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objednateli._x000d_
2. V cenách nejsou obsaženy náklady doplnění a dodávku kameniva a snížení KL pod patou kolejnice.</t>
  </si>
  <si>
    <t xml:space="preserve">1.TK  Štětí - Liběchov km 380,520–381,700</t>
  </si>
  <si>
    <t>1,180</t>
  </si>
  <si>
    <t xml:space="preserve">2.TK  Liběchov – Štětí km 380,520 – 381,300</t>
  </si>
  <si>
    <t>0,780</t>
  </si>
  <si>
    <t xml:space="preserve">2.TK  Liběchov – Štětí km 382,950 – 383,200</t>
  </si>
  <si>
    <t>0,250</t>
  </si>
  <si>
    <t xml:space="preserve">2.TK  Liběchov – Štětí km 384,100 – 384,400</t>
  </si>
  <si>
    <t>0,300</t>
  </si>
  <si>
    <t xml:space="preserve">1.TK  Hoštka – Štětí km 386,550 – 387,900 </t>
  </si>
  <si>
    <t>1,350</t>
  </si>
  <si>
    <t xml:space="preserve">1.TK  Hoštka – Štětí km 390,200 – 391,200</t>
  </si>
  <si>
    <t>1,000</t>
  </si>
  <si>
    <t xml:space="preserve">2.TK  Štětí - Hoštka km 386,300 – 387,600</t>
  </si>
  <si>
    <t>1,300</t>
  </si>
  <si>
    <t xml:space="preserve">2.TK  Štětí - Hoštka km 389,800 – 390,100</t>
  </si>
  <si>
    <t>0,900</t>
  </si>
  <si>
    <t>1.SK žst. Hoštka km 392,300 – 392,600</t>
  </si>
  <si>
    <t>0,150</t>
  </si>
  <si>
    <t>2.SK žst. Hoštka km 392,300–392,600</t>
  </si>
  <si>
    <t>0,350</t>
  </si>
  <si>
    <t xml:space="preserve">1.TK  Polepy – Hoštka km 394,200–394,400</t>
  </si>
  <si>
    <t>0,200</t>
  </si>
  <si>
    <t xml:space="preserve">1.TK  Polepy – Hoštka km 396,400 – 397,560 </t>
  </si>
  <si>
    <t>1,160</t>
  </si>
  <si>
    <t>2.TK Hoštka – Polepy km 394,150 – 394,850</t>
  </si>
  <si>
    <t>0,700</t>
  </si>
  <si>
    <t>2.TK Hoštka – Polepy km 396,400 – 397,150</t>
  </si>
  <si>
    <t>0,750</t>
  </si>
  <si>
    <t>5909041010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</si>
  <si>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</si>
  <si>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-247278480</t>
  </si>
  <si>
    <t xml:space="preserve">žst. Hoštka v.č.11,13,15 </t>
  </si>
  <si>
    <t>49,85+53,61+53,61+50</t>
  </si>
  <si>
    <t>žst. Hoštka v.č.12,14,16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</si>
  <si>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</si>
  <si>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517085914</t>
  </si>
  <si>
    <t>Poznámka k souboru cen:_x000d_
1. V cenách jsou započteny náklady na doplnění kameniva ojediněle ručně vidlemi a/nebo souvisle strojně z výsypných vozů případně nakladačem._x000d_
2. V cenách nejsou obsaženy náklady na dodávku kameniva.</t>
  </si>
  <si>
    <t>PS štětí (12x Sa)</t>
  </si>
  <si>
    <t>396</t>
  </si>
  <si>
    <t>-1898005166</t>
  </si>
  <si>
    <t>Doprava dodávek zhotovitele, dodávek objednatele nebo výzisku mechanizací přes 3,5 t sypanin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</si>
  <si>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-857727704</t>
  </si>
  <si>
    <t>PS Štětí</t>
  </si>
  <si>
    <t>594</t>
  </si>
  <si>
    <t>podsyp</t>
  </si>
  <si>
    <t>36*0,1*1,8</t>
  </si>
  <si>
    <t>5913060010</t>
  </si>
  <si>
    <t>Demontáž dílů betonové přejezdové konstrukce vnějšího panelu. Poznámka: 1. V cenách jsou započteny náklady na demontáž konstrukce a naložení na dopravní prostředek.</t>
  </si>
  <si>
    <t>1442433450</t>
  </si>
  <si>
    <t>P2953+P2951+P2953</t>
  </si>
  <si>
    <t>4+4+4</t>
  </si>
  <si>
    <t>5913060020</t>
  </si>
  <si>
    <t>Demontáž dílů betonové přejezdové konstrukce vnitřního panelu. Poznámka: 1. V cenách jsou započteny náklady na demontáž konstrukce a naložení na dopravní prostředek.</t>
  </si>
  <si>
    <t>-1098301983</t>
  </si>
  <si>
    <t>P2946+P2953+P2951+P2953</t>
  </si>
  <si>
    <t>2+4+4+4</t>
  </si>
  <si>
    <t>5913065010</t>
  </si>
  <si>
    <t>Montáž dílů betonové přejezdové konstrukce v koleji vnějšího panelu. Poznámka: 1. V cenách jsou započteny náklady na montáž dílů. 2. V cenách nejsou obsaženy náklady na dodávku materiálu.</t>
  </si>
  <si>
    <t>-348970058</t>
  </si>
  <si>
    <t>Poznámka k souboru cen:_x000d_
1. V cenách jsou započteny náklady na montáž dílů._x000d_
2. V cenách nejsou obsaženy náklady na dodávku materiálu.</t>
  </si>
  <si>
    <t>5913065020</t>
  </si>
  <si>
    <t>Montáž dílů betonové přejezdové konstrukce v koleji vnitřního panelu. Poznámka: 1. V cenách jsou započteny náklady na montáž dílů. 2. V cenách nejsou obsaženy náklady na dodávku materiálu.</t>
  </si>
  <si>
    <t>801936909</t>
  </si>
  <si>
    <t>5914075110</t>
  </si>
  <si>
    <t>Zřízení konstrukční vrstvy pražcového podloží včetně geotextilie tl. 0,15 m. Poznámka: 1. V cenách jsou započteny náklady na naložení výzisku na dopravní prostředek. 2. V cenách nejsou obsaženy náklady na dodávku materiálu a odtěžení zeminy.</t>
  </si>
  <si>
    <t>-716302147</t>
  </si>
  <si>
    <t>Poznámka k souboru cen:_x000d_
1. V cenách jsou započteny náklady na naložení výzisku na dopravní prostředek._x000d_
2. V cenách nejsou obsaženy náklady na dodávku materiálu a odtěžení zeminy.</t>
  </si>
  <si>
    <t>5964133010</t>
  </si>
  <si>
    <t>Geotextilie ochranné</t>
  </si>
  <si>
    <t>1610063625</t>
  </si>
  <si>
    <t>5955101020</t>
  </si>
  <si>
    <t>Kamenivo drcené štěrkodrť frakce 0/32</t>
  </si>
  <si>
    <t>144537637</t>
  </si>
  <si>
    <t>40*0,1*1,8</t>
  </si>
  <si>
    <t>123819418</t>
  </si>
  <si>
    <t>7592005120</t>
  </si>
  <si>
    <t>Montáž informačního bodu MIB 6 - uložení a připevnění na určené místo, seřízení, přezkoušení</t>
  </si>
  <si>
    <t>1378815401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</si>
  <si>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</si>
  <si>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1933612037</t>
  </si>
  <si>
    <t>ASP, pluh, bagr</t>
  </si>
  <si>
    <t>02 - SO 02 - TO Litoměřice</t>
  </si>
  <si>
    <t>562384211</t>
  </si>
  <si>
    <t xml:space="preserve">1.SK žst. Polepy km 397,720–398,750 </t>
  </si>
  <si>
    <t>0,930</t>
  </si>
  <si>
    <t xml:space="preserve">2.SK žst. Polepy km 397,720–398,750 </t>
  </si>
  <si>
    <t xml:space="preserve">1.TK  Litoměřice - Polepy km 400,000–400,500</t>
  </si>
  <si>
    <t>0,500</t>
  </si>
  <si>
    <t xml:space="preserve">1.TK  Litoměřice - Polepy km 402,000–402,350</t>
  </si>
  <si>
    <t>km 403,100–405,750</t>
  </si>
  <si>
    <t>2,850</t>
  </si>
  <si>
    <t>2.TK Polepy - Litoměřice km 399,500 - 400,000</t>
  </si>
  <si>
    <t>2.TK Polepy - Litoměřice km 402,000–402,350</t>
  </si>
  <si>
    <t>1.TK Sebuzín - Velké Žernoseky km 414,500–415,400</t>
  </si>
  <si>
    <t>1.TK Sebuzín - Velké Žernoseky km 417,550 – 418,300</t>
  </si>
  <si>
    <t xml:space="preserve">2.TK  Velké Žernoseky - Sebuzín km 418,700 – 418,400</t>
  </si>
  <si>
    <t xml:space="preserve">TK  Žalhostice – Litoměřice horní nádraží   km 43,000 – 43,550</t>
  </si>
  <si>
    <t>0,550</t>
  </si>
  <si>
    <t>1152463859</t>
  </si>
  <si>
    <t>žst Polepy v.č.1,3,5,13,15,17</t>
  </si>
  <si>
    <t>53,61+53,61+49,85+49,85+53,61+53,61+50</t>
  </si>
  <si>
    <t>žst Polepy v.č. 2,4,6,14,16,18</t>
  </si>
  <si>
    <t>1943099926</t>
  </si>
  <si>
    <t>PS Litoměřice (12x Sa)</t>
  </si>
  <si>
    <t>-1729981146</t>
  </si>
  <si>
    <t>-96148068</t>
  </si>
  <si>
    <t>-667809648</t>
  </si>
  <si>
    <t>P2954 (1.+2.TK)+P2960+P2961+P2956+P3339</t>
  </si>
  <si>
    <t>4+4+6+2+2+4</t>
  </si>
  <si>
    <t>1.SK žst Polepy - přechod INTERMONT</t>
  </si>
  <si>
    <t>537747280</t>
  </si>
  <si>
    <t>5913035210</t>
  </si>
  <si>
    <t>Demontáž celopryžové přejezdové konstrukce silně zatížené v koleji část vnější a vnitřní bez závěrných zídek. Poznámka: 1. V cenách jsou započteny náklady na demontáž konstrukce, naložení na dopravní prostředek.</t>
  </si>
  <si>
    <t>1293606941</t>
  </si>
  <si>
    <t>P2958 (1.+2.TK)</t>
  </si>
  <si>
    <t>12+12</t>
  </si>
  <si>
    <t>5913040210</t>
  </si>
  <si>
    <t>Montáž celopryžové přejezdové konstrukce silně zatížené v koleji část vnější a vnitřní bez závěrných zídek. Poznámka: 1. V cenách jsou započteny náklady na montáž konstrukce. 2. V cenách nejsou obsaženy náklady na dodávku materiálu.</t>
  </si>
  <si>
    <t>1080803807</t>
  </si>
  <si>
    <t>Poznámka k souboru cen:_x000d_
1. V cenách jsou započteny náklady na montáž konstrukce._x000d_
2. V cenách nejsou obsaženy náklady na dodávku materiálu.</t>
  </si>
  <si>
    <t>5914015130</t>
  </si>
  <si>
    <t>Čištění odvodňovacích zařízení ručně prahová vpusť s mříží. Poznámka: 1. V cenách jsou započteny náklady na vyčištění od nánosu a nečistot a rozprostření výzisku na terén nebo naložení na dopravní prostředek. 2. V cenách nejsou obsaženy náklady na dopravu a skládkovné.</t>
  </si>
  <si>
    <t>-1079660600</t>
  </si>
  <si>
    <t>P2958</t>
  </si>
  <si>
    <t>758193663</t>
  </si>
  <si>
    <t>8+6+8+12+4+4+8</t>
  </si>
  <si>
    <t>1231714634</t>
  </si>
  <si>
    <t>50</t>
  </si>
  <si>
    <t>-1982775397</t>
  </si>
  <si>
    <t>50*0,1*1,8</t>
  </si>
  <si>
    <t>5908050005</t>
  </si>
  <si>
    <t>Výměna upevnění podkladnicového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</si>
  <si>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-1778677278</t>
  </si>
  <si>
    <t>60+60</t>
  </si>
  <si>
    <t>5958131015</t>
  </si>
  <si>
    <t>Součásti upevňovací s antikorozní úpravou svěrka Skl 24</t>
  </si>
  <si>
    <t>285813287</t>
  </si>
  <si>
    <t>5913235020</t>
  </si>
  <si>
    <t>Dělení AB komunikace řezáním hloubky do 20 cm. Poznámka: 1. V cenách jsou započteny náklady na provedení úkolu.</t>
  </si>
  <si>
    <t>1846930663</t>
  </si>
  <si>
    <t>6+6+9+3+3+6+12+12</t>
  </si>
  <si>
    <t>5913240020</t>
  </si>
  <si>
    <t>Odstranění AB komunikace odtěžením nebo frézováním hloubky do 20 cm. Poznámka: 1. V cenách jsou započteny náklady na odtěžení nebo frézování a naložení výzisku na dopravní prostředek.</t>
  </si>
  <si>
    <t>313218263</t>
  </si>
  <si>
    <t>32+64+56+35+18+90+27+54</t>
  </si>
  <si>
    <t>5913250020</t>
  </si>
  <si>
    <t>Zřízení konstrukce vozovky asfaltobetonové dle vzorového listu Ž těžké - podkladní, ložní a obrusná vrstva tloušťky do 25 cm. Poznámka: 1. V cenách jsou započteny náklady na zřízení netuhé vozovky podle VL s živičným podkladem ze stmelených vrstev podle vzorového listu Ž. 2. V cenách nejsou obsaženy náklady na dodávku materiálu.</t>
  </si>
  <si>
    <t>386802377</t>
  </si>
  <si>
    <t>-359551507</t>
  </si>
  <si>
    <t>376*0,2*2,2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</si>
  <si>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</si>
  <si>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-1059466095</t>
  </si>
  <si>
    <t>165,440</t>
  </si>
  <si>
    <t>9902100300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</si>
  <si>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</si>
  <si>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-413246900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</si>
  <si>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</si>
  <si>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1420042101</t>
  </si>
  <si>
    <t>Poznámka k souboru cen:_x000d_
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</si>
  <si>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23</t>
  </si>
  <si>
    <t>93297503</t>
  </si>
  <si>
    <t>24</t>
  </si>
  <si>
    <t>-361232384</t>
  </si>
  <si>
    <t>25</t>
  </si>
  <si>
    <t>-1036793041</t>
  </si>
  <si>
    <t>03 - SO 03 - TO Děčín východ</t>
  </si>
  <si>
    <t>1045492146</t>
  </si>
  <si>
    <t xml:space="preserve">1.TK  Ústí n/L Střekov - Sebuzín  km 424,950–425,950</t>
  </si>
  <si>
    <t xml:space="preserve">1.TK  Ústí n/L Střekov - Sebuzín  km 426,480 – 427,150</t>
  </si>
  <si>
    <t>0,670</t>
  </si>
  <si>
    <t xml:space="preserve">2.TK   Sebuzín - Ústí n/L Střekov km 427,500–427,860</t>
  </si>
  <si>
    <t>0,360</t>
  </si>
  <si>
    <t xml:space="preserve">2.TK   Sebuzín - Ústí n/L Střekov km 429,700–430,150</t>
  </si>
  <si>
    <t>0,450</t>
  </si>
  <si>
    <t>2. TK Ústí n/L Střekov - Velké Březno km 437,500–438,100</t>
  </si>
  <si>
    <t>1.TK Velké Březno – Boletice nad Labem km 441,000–441,400</t>
  </si>
  <si>
    <t>0,400</t>
  </si>
  <si>
    <t>1.TK Velké Březno – Boletice nad Labem km 441,900–442,400</t>
  </si>
  <si>
    <t>1.TK Velké Březno – Boletice nad Labem km 447,950–448,420</t>
  </si>
  <si>
    <t>0,470</t>
  </si>
  <si>
    <t>2.TK Boletice nad Labem – Velké Březno km 441,600–441,950</t>
  </si>
  <si>
    <t>2.TK Boletice nad Labem – Velké Březno km 447,800–448,850</t>
  </si>
  <si>
    <t>1,050</t>
  </si>
  <si>
    <t>2.TK Boletice nad Labem – Velké Březno km 449,180–449,360</t>
  </si>
  <si>
    <t>0,220</t>
  </si>
  <si>
    <t>1.TK Boletice nad Labem – Děčín východ km 452,490–452,650</t>
  </si>
  <si>
    <t>0,130</t>
  </si>
  <si>
    <t>1.TK Boletice nad Labem – Děčín východ km 455,100–455,800</t>
  </si>
  <si>
    <t>2.TK Boletice nad Labem – Děčín východ km 450,400–450,800</t>
  </si>
  <si>
    <t>2.TK Boletice nad Labem – Děčín východ km 455,100–455,800</t>
  </si>
  <si>
    <t>2.SK žst. Děčín východ km 456,500–456,800</t>
  </si>
  <si>
    <t>313115768</t>
  </si>
  <si>
    <t xml:space="preserve">v.č. C1 </t>
  </si>
  <si>
    <t>49,85+50</t>
  </si>
  <si>
    <t>345031228</t>
  </si>
  <si>
    <t>TO Děčín východ (12x Sa)</t>
  </si>
  <si>
    <t>2037258561</t>
  </si>
  <si>
    <t>237110571</t>
  </si>
  <si>
    <t>172767466</t>
  </si>
  <si>
    <t>P2979+P2996 (1. a 2.TK)</t>
  </si>
  <si>
    <t>5+6+6</t>
  </si>
  <si>
    <t>847891823</t>
  </si>
  <si>
    <t>5913070020</t>
  </si>
  <si>
    <t>Demontáž betonové přejezdové konstrukce část vnitřní. Poznámka: 1. V cenách jsou započteny náklady na demontáž konstrukce a naložení na dopravní prostředek.</t>
  </si>
  <si>
    <t>106539881</t>
  </si>
  <si>
    <t>P2989</t>
  </si>
  <si>
    <t>5913075020</t>
  </si>
  <si>
    <t>Montáž betonové přejezdové konstrukce část vnitřní. Poznámka: 1. V cenách jsou započteny náklady na montáž konstrukce. 2. V cenách nejsou obsaženy náklady na dodávku materiálu.</t>
  </si>
  <si>
    <t>554517948</t>
  </si>
  <si>
    <t>-364489845</t>
  </si>
  <si>
    <t>6+7,2+12+7,2</t>
  </si>
  <si>
    <t>-856144562</t>
  </si>
  <si>
    <t>30+28+50+28</t>
  </si>
  <si>
    <t>-1876472573</t>
  </si>
  <si>
    <t>1837267756</t>
  </si>
  <si>
    <t>136*0,2*2,2</t>
  </si>
  <si>
    <t>455265278</t>
  </si>
  <si>
    <t>59,84</t>
  </si>
  <si>
    <t>378029354</t>
  </si>
  <si>
    <t>1761750856</t>
  </si>
  <si>
    <t>5911707030</t>
  </si>
  <si>
    <t>Demontáž pojistných úhelníků na mostech tv. S49. Poznámka: 1. V cenách jsou započteny náklady na demontáž, manipulaci a naložení na dopravní prostředek nebo uložení mimo most.</t>
  </si>
  <si>
    <t>-570474315</t>
  </si>
  <si>
    <t>Poznámka k souboru cen:_x000d_
1. V cenách jsou započteny náklady na demontáž, manipulaci a naložení na dopravní prostředek nebo uložení mimo most.</t>
  </si>
  <si>
    <t>km 455,100 a 455,620</t>
  </si>
  <si>
    <t>30*2</t>
  </si>
  <si>
    <t>5911709030</t>
  </si>
  <si>
    <t>Montáž pojistných úhelníků na mostech tv. S49. Poznámka: 1. V cenách jsou započteny náklady na montáž, vrtání otvorů pro vrtule. 2. V cenách nejsou obsaženy náklady na dodávku materiálu.</t>
  </si>
  <si>
    <t>-1813434666</t>
  </si>
  <si>
    <t>Poznámka k souboru cen:_x000d_
1. V cenách jsou započteny náklady na montáž, vrtání otvorů pro vrtule._x000d_
2. V cenách nejsou obsaženy náklady na dodávku materiálu.</t>
  </si>
  <si>
    <t>-940885189</t>
  </si>
  <si>
    <t>Poznámka k souboru cen:_x000d_
1. V cenách jsou započteny náklady na vyčištění od nánosu a nečistot a rozprostření výzisku na terén nebo naložení na dopravní prostředek._x000d_
2. V cenách nejsou obsaženy náklady na dopravu a skládkovné.</t>
  </si>
  <si>
    <t>P2979</t>
  </si>
  <si>
    <t>1673907307</t>
  </si>
  <si>
    <t>-634001268</t>
  </si>
  <si>
    <t>1426262860</t>
  </si>
  <si>
    <t>04 - SO 04 - TO Ústí n. L. západ</t>
  </si>
  <si>
    <t>351692982</t>
  </si>
  <si>
    <t xml:space="preserve">SK č. 2   km   1,45 – 2,2          </t>
  </si>
  <si>
    <t xml:space="preserve">SK č.  137  km 2,172 - 2,781</t>
  </si>
  <si>
    <t>0,609</t>
  </si>
  <si>
    <t xml:space="preserve">SK č. 101 km   1,3 – 1,9   </t>
  </si>
  <si>
    <t xml:space="preserve">SK č. 406 km 1,0 – 1,320  </t>
  </si>
  <si>
    <t>0,320</t>
  </si>
  <si>
    <t xml:space="preserve">SK č. 408  km 0,340 – 1,170</t>
  </si>
  <si>
    <t>0,830</t>
  </si>
  <si>
    <t>SK č. 159 km 0,127 – 2,652</t>
  </si>
  <si>
    <t>0,525</t>
  </si>
  <si>
    <t xml:space="preserve">SK č. 13 km 1,070 -2,012 </t>
  </si>
  <si>
    <t>0,942</t>
  </si>
  <si>
    <t xml:space="preserve">SK č. 37  km 2,172 – 2,781   </t>
  </si>
  <si>
    <t>SK č. 3 km 1,7 – 2,0</t>
  </si>
  <si>
    <t>SK č. 5 km 1,8 – 2,1</t>
  </si>
  <si>
    <t>Chabařovice - Ústí nad Labem západ TK č. 1</t>
  </si>
  <si>
    <t>Ústí nad Labem západ - Chabařovice TK č. 2</t>
  </si>
  <si>
    <t>-70664750</t>
  </si>
  <si>
    <t>25*33</t>
  </si>
  <si>
    <t>477937439</t>
  </si>
  <si>
    <t>825*1,5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</si>
  <si>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</si>
  <si>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732258720</t>
  </si>
  <si>
    <t>1237</t>
  </si>
  <si>
    <t>-1903474376</t>
  </si>
  <si>
    <t>ASP, Pluh</t>
  </si>
  <si>
    <t>05 - SO 05 - TO Rumburk</t>
  </si>
  <si>
    <t>1347696539</t>
  </si>
  <si>
    <t>Velký Šenov – Mikulášovice d.n. km 16,6 – 17,450</t>
  </si>
  <si>
    <t>0,850</t>
  </si>
  <si>
    <t>-827100752</t>
  </si>
  <si>
    <t>TO Rumburk (3x Sa)</t>
  </si>
  <si>
    <t>-896620378</t>
  </si>
  <si>
    <t>99*1,5</t>
  </si>
  <si>
    <t>349266699</t>
  </si>
  <si>
    <t>148,5</t>
  </si>
  <si>
    <t>419714034</t>
  </si>
  <si>
    <t>06 - SO 06 - TO Česká Kamenice</t>
  </si>
  <si>
    <t>-113802859</t>
  </si>
  <si>
    <t xml:space="preserve">Chřibská – Rybniště  km 76,6 -  78,200</t>
  </si>
  <si>
    <t>1,600</t>
  </si>
  <si>
    <t xml:space="preserve">Žst Rybniště přípoj v.č. 2 až 5 </t>
  </si>
  <si>
    <t xml:space="preserve">Chřibská –Jedlová </t>
  </si>
  <si>
    <t xml:space="preserve">Žst Benešov n/Pl   2.SK Km 11,269 – 11,864   595m</t>
  </si>
  <si>
    <t>0,595</t>
  </si>
  <si>
    <t>-1748132413</t>
  </si>
  <si>
    <t xml:space="preserve">Žst Rybniště  výh .č.5 </t>
  </si>
  <si>
    <t>48,20</t>
  </si>
  <si>
    <t>1983934586</t>
  </si>
  <si>
    <t>TO Č. Kamenice (6x Sa)</t>
  </si>
  <si>
    <t>-1723193762</t>
  </si>
  <si>
    <t>198*1,6</t>
  </si>
  <si>
    <t>Doprava dodávek zhotovitele, dodávek objednatele nebo výzisku mechanizací přes 3,5 t sypanin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</si>
  <si>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492208669</t>
  </si>
  <si>
    <t>316,8</t>
  </si>
  <si>
    <t>1924355710</t>
  </si>
  <si>
    <t>2 - VRN</t>
  </si>
  <si>
    <t>022101001</t>
  </si>
  <si>
    <t>Geodetické práce Geodetické práce před opravou</t>
  </si>
  <si>
    <t>164259498</t>
  </si>
  <si>
    <t>022101011</t>
  </si>
  <si>
    <t>Geodetické práce Geodetické práce v průběhu opravy</t>
  </si>
  <si>
    <t>2088050536</t>
  </si>
  <si>
    <t>022101021</t>
  </si>
  <si>
    <t>Geodetické práce Geodetické práce po ukončení opravy</t>
  </si>
  <si>
    <t>1291174648</t>
  </si>
  <si>
    <t>1444167015</t>
  </si>
  <si>
    <t>022111001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</si>
  <si>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</si>
  <si>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-1126949687</t>
  </si>
  <si>
    <t>-1286955346</t>
  </si>
  <si>
    <t>1926481989</t>
  </si>
  <si>
    <t>Poznámka k položce:_x000d_
Základna pro výpočet - dotyčné práce</t>
  </si>
  <si>
    <t>"PS Štětí" 3</t>
  </si>
  <si>
    <t>"PS Litoměřice" 7</t>
  </si>
  <si>
    <t>"PS Děčín východ" 3</t>
  </si>
  <si>
    <t>1009274469</t>
  </si>
  <si>
    <t>Poznámka k položce:_x000d_
Základna pro výpočet - ZRN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</si>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</sst>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969696"/>
      <name val="Arial CE"/>
    </font>
    <font>
      <sz val="18"/>
      <color theme="10"/>
      <name val="Wingdings 2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7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/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left"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horizontal="right" vertical="center"/>
    </xf>
    <xf numFmtId="4" fontId="11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19" fillId="0" borderId="0" xfId="0" applyNumberFormat="1" applyFont="1" applyAlignment="1">
      <alignment vertical="center"/>
    </xf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6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4" xfId="0" applyFont="1" applyBorder="1" applyAlignment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6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7" fillId="0" borderId="20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</xf>
    <xf numFmtId="0" fontId="7" fillId="0" borderId="22" xfId="0" applyFont="1" applyBorder="1" applyAlignment="1" applyProtection="1">
      <alignment vertical="center"/>
    </xf>
    <xf numFmtId="0" fontId="35" fillId="2" borderId="20" xfId="0" applyFont="1" applyFill="1" applyBorder="1" applyAlignment="1" applyProtection="1">
      <alignment horizontal="left" vertical="center"/>
      <protection locked="0"/>
    </xf>
    <xf numFmtId="0" fontId="35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166" fontId="1" fillId="0" borderId="22" xfId="0" applyNumberFormat="1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8" fillId="0" borderId="22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21" xfId="0" applyFont="1" applyBorder="1" applyAlignment="1" applyProtection="1">
      <alignment horizontal="left" vertical="center"/>
    </xf>
    <xf numFmtId="0" fontId="9" fillId="0" borderId="21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  <protection locked="0"/>
    </xf>
    <xf numFmtId="4" fontId="9" fillId="0" borderId="21" xfId="0" applyNumberFormat="1" applyFont="1" applyBorder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10" fillId="0" borderId="4" xfId="0" applyFont="1" applyBorder="1" applyAlignment="1" applyProtection="1"/>
    <xf numFmtId="0" fontId="10" fillId="0" borderId="0" xfId="0" applyFont="1" applyAlignment="1" applyProtection="1"/>
    <xf numFmtId="0" fontId="10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10" fillId="0" borderId="0" xfId="0" applyFont="1" applyAlignment="1" applyProtection="1">
      <protection locked="0"/>
    </xf>
    <xf numFmtId="4" fontId="9" fillId="0" borderId="0" xfId="0" applyNumberFormat="1" applyFont="1" applyAlignment="1" applyProtection="1"/>
    <xf numFmtId="0" fontId="10" fillId="0" borderId="4" xfId="0" applyFont="1" applyBorder="1" applyAlignment="1"/>
    <xf numFmtId="0" fontId="10" fillId="0" borderId="15" xfId="0" applyFont="1" applyBorder="1" applyAlignment="1" applyProtection="1"/>
    <xf numFmtId="0" fontId="10" fillId="0" borderId="0" xfId="0" applyFont="1" applyBorder="1" applyAlignment="1" applyProtection="1"/>
    <xf numFmtId="166" fontId="10" fillId="0" borderId="0" xfId="0" applyNumberFormat="1" applyFont="1" applyBorder="1" applyAlignment="1" applyProtection="1"/>
    <xf numFmtId="166" fontId="10" fillId="0" borderId="16" xfId="0" applyNumberFormat="1" applyFont="1" applyBorder="1" applyAlignment="1" applyProtection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4" fontId="10" fillId="0" borderId="0" xfId="0" applyNumberFormat="1" applyFont="1" applyAlignment="1">
      <alignment vertical="center"/>
    </xf>
    <xf numFmtId="0" fontId="1" fillId="2" borderId="20" xfId="0" applyFont="1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horizontal="left" vertical="center"/>
    </xf>
    <xf numFmtId="0" fontId="11" fillId="0" borderId="21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  <protection locked="0"/>
    </xf>
    <xf numFmtId="4" fontId="11" fillId="0" borderId="21" xfId="0" applyNumberFormat="1" applyFont="1" applyBorder="1" applyAlignment="1" applyProtection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 applyProtection="1">
      <alignment horizontal="left"/>
    </xf>
    <xf numFmtId="4" fontId="11" fillId="0" borderId="0" xfId="0" applyNumberFormat="1" applyFont="1" applyAlignment="1" applyProtection="1"/>
    <xf numFmtId="0" fontId="0" fillId="0" borderId="20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styles" Target="styles.xml" /><Relationship Id="rId22" Type="http://schemas.openxmlformats.org/officeDocument/2006/relationships/theme" Target="theme/theme1.xml" /><Relationship Id="rId23" Type="http://schemas.openxmlformats.org/officeDocument/2006/relationships/calcChain" Target="calcChain.xml" /><Relationship Id="rId2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ht="36.96" customHeight="1">
      <c r="AR2"/>
      <c r="BS2" s="17" t="s">
        <v>6</v>
      </c>
      <c r="BT2" s="17" t="s">
        <v>7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31"/>
      <c r="BS11" s="17" t="s">
        <v>6</v>
      </c>
    </row>
    <row r="12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ht="12" customHeight="1">
      <c r="B13" s="21"/>
      <c r="C13" s="22"/>
      <c r="D13" s="32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32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32</v>
      </c>
      <c r="AO14" s="22"/>
      <c r="AP14" s="22"/>
      <c r="AQ14" s="22"/>
      <c r="AR14" s="20"/>
      <c r="BE14" s="31"/>
      <c r="BS14" s="17" t="s">
        <v>6</v>
      </c>
    </row>
    <row r="15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ht="12" customHeight="1">
      <c r="B16" s="21"/>
      <c r="C16" s="22"/>
      <c r="D16" s="32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35</v>
      </c>
    </row>
    <row r="18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ht="45" customHeight="1">
      <c r="B23" s="21"/>
      <c r="C23" s="22"/>
      <c r="D23" s="22"/>
      <c r="E23" s="36" t="s">
        <v>38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1" customFormat="1" ht="25.92" customHeight="1"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1"/>
    </row>
    <row r="27" s="1" customFormat="1" ht="6.96" customHeight="1"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1"/>
    </row>
    <row r="28" s="1" customForma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E28" s="31"/>
    </row>
    <row r="29" s="2" customFormat="1" ht="14.4" customHeight="1">
      <c r="B29" s="45"/>
      <c r="C29" s="46"/>
      <c r="D29" s="32" t="s">
        <v>43</v>
      </c>
      <c r="E29" s="46"/>
      <c r="F29" s="32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31"/>
    </row>
    <row r="30" s="2" customFormat="1" ht="14.4" customHeight="1">
      <c r="B30" s="45"/>
      <c r="C30" s="46"/>
      <c r="D30" s="46"/>
      <c r="E30" s="46"/>
      <c r="F30" s="32" t="s">
        <v>45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31"/>
    </row>
    <row r="31" hidden="1" s="2" customFormat="1" ht="14.4" customHeight="1">
      <c r="B31" s="45"/>
      <c r="C31" s="46"/>
      <c r="D31" s="46"/>
      <c r="E31" s="46"/>
      <c r="F31" s="32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31"/>
    </row>
    <row r="32" hidden="1" s="2" customFormat="1" ht="14.4" customHeight="1">
      <c r="B32" s="45"/>
      <c r="C32" s="46"/>
      <c r="D32" s="46"/>
      <c r="E32" s="46"/>
      <c r="F32" s="32" t="s">
        <v>47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31"/>
    </row>
    <row r="33" hidden="1" s="2" customFormat="1" ht="14.4" customHeight="1">
      <c r="B33" s="45"/>
      <c r="C33" s="46"/>
      <c r="D33" s="46"/>
      <c r="E33" s="46"/>
      <c r="F33" s="32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</row>
    <row r="34" s="1" customFormat="1" ht="6.96" customHeight="1"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</row>
    <row r="35" s="1" customFormat="1" ht="25.92" customHeight="1">
      <c r="B35" s="38"/>
      <c r="C35" s="50"/>
      <c r="D35" s="51" t="s">
        <v>49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50</v>
      </c>
      <c r="U35" s="52"/>
      <c r="V35" s="52"/>
      <c r="W35" s="52"/>
      <c r="X35" s="54" t="s">
        <v>51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3"/>
    </row>
    <row r="36" s="1" customFormat="1" ht="6.96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</row>
    <row r="37" s="1" customFormat="1" ht="6.96" customHeight="1"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3"/>
    </row>
    <row r="41" s="1" customFormat="1" ht="6.96" customHeight="1"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3"/>
    </row>
    <row r="42" s="1" customFormat="1" ht="24.96" customHeight="1">
      <c r="B42" s="38"/>
      <c r="C42" s="23" t="s">
        <v>52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</row>
    <row r="43" s="1" customFormat="1" ht="6.96" customHeight="1"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</row>
    <row r="44" s="1" customFormat="1" ht="12" customHeight="1">
      <c r="B44" s="38"/>
      <c r="C44" s="32" t="s">
        <v>13</v>
      </c>
      <c r="D44" s="39"/>
      <c r="E44" s="39"/>
      <c r="F44" s="39"/>
      <c r="G44" s="39"/>
      <c r="H44" s="39"/>
      <c r="I44" s="39"/>
      <c r="J44" s="39"/>
      <c r="K44" s="39"/>
      <c r="L44" s="39" t="str">
        <f>K5</f>
        <v>65019100</v>
      </c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43"/>
    </row>
    <row r="45" s="3" customFormat="1" ht="36.96" customHeight="1">
      <c r="B45" s="61"/>
      <c r="C45" s="62" t="s">
        <v>16</v>
      </c>
      <c r="D45" s="63"/>
      <c r="E45" s="63"/>
      <c r="F45" s="63"/>
      <c r="G45" s="63"/>
      <c r="H45" s="63"/>
      <c r="I45" s="63"/>
      <c r="J45" s="63"/>
      <c r="K45" s="63"/>
      <c r="L45" s="64" t="str">
        <f>K6</f>
        <v>Oprava geometrických parametrů koleje (OBLAST Č. 1)</v>
      </c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5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</row>
    <row r="47" s="1" customFormat="1" ht="12" customHeight="1">
      <c r="B47" s="38"/>
      <c r="C47" s="32" t="s">
        <v>21</v>
      </c>
      <c r="D47" s="39"/>
      <c r="E47" s="39"/>
      <c r="F47" s="39"/>
      <c r="G47" s="39"/>
      <c r="H47" s="39"/>
      <c r="I47" s="39"/>
      <c r="J47" s="39"/>
      <c r="K47" s="39"/>
      <c r="L47" s="66" t="str">
        <f>IF(K8="","",K8)</f>
        <v>obvod ST Ústí nad Labem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2" t="s">
        <v>23</v>
      </c>
      <c r="AJ47" s="39"/>
      <c r="AK47" s="39"/>
      <c r="AL47" s="39"/>
      <c r="AM47" s="67" t="str">
        <f>IF(AN8= "","",AN8)</f>
        <v>7. 6. 2019</v>
      </c>
      <c r="AN47" s="67"/>
      <c r="AO47" s="39"/>
      <c r="AP47" s="39"/>
      <c r="AQ47" s="39"/>
      <c r="AR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</row>
    <row r="49" s="1" customFormat="1" ht="13.65" customHeight="1">
      <c r="B49" s="38"/>
      <c r="C49" s="32" t="s">
        <v>25</v>
      </c>
      <c r="D49" s="39"/>
      <c r="E49" s="39"/>
      <c r="F49" s="39"/>
      <c r="G49" s="39"/>
      <c r="H49" s="39"/>
      <c r="I49" s="39"/>
      <c r="J49" s="39"/>
      <c r="K49" s="39"/>
      <c r="L49" s="39" t="str">
        <f>IF(E11= "","",E11)</f>
        <v>SŽDC s.o., OŘ Ústí n.L., ST Ústí n.L.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2" t="s">
        <v>33</v>
      </c>
      <c r="AJ49" s="39"/>
      <c r="AK49" s="39"/>
      <c r="AL49" s="39"/>
      <c r="AM49" s="68" t="str">
        <f>IF(E17="","",E17)</f>
        <v xml:space="preserve"> </v>
      </c>
      <c r="AN49" s="39"/>
      <c r="AO49" s="39"/>
      <c r="AP49" s="39"/>
      <c r="AQ49" s="39"/>
      <c r="AR49" s="43"/>
      <c r="AS49" s="69" t="s">
        <v>53</v>
      </c>
      <c r="AT49" s="70"/>
      <c r="AU49" s="71"/>
      <c r="AV49" s="71"/>
      <c r="AW49" s="71"/>
      <c r="AX49" s="71"/>
      <c r="AY49" s="71"/>
      <c r="AZ49" s="71"/>
      <c r="BA49" s="71"/>
      <c r="BB49" s="71"/>
      <c r="BC49" s="71"/>
      <c r="BD49" s="72"/>
    </row>
    <row r="50" s="1" customFormat="1" ht="13.65" customHeight="1">
      <c r="B50" s="38"/>
      <c r="C50" s="32" t="s">
        <v>31</v>
      </c>
      <c r="D50" s="39"/>
      <c r="E50" s="39"/>
      <c r="F50" s="39"/>
      <c r="G50" s="39"/>
      <c r="H50" s="39"/>
      <c r="I50" s="39"/>
      <c r="J50" s="39"/>
      <c r="K50" s="39"/>
      <c r="L50" s="39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2" t="s">
        <v>36</v>
      </c>
      <c r="AJ50" s="39"/>
      <c r="AK50" s="39"/>
      <c r="AL50" s="39"/>
      <c r="AM50" s="68" t="str">
        <f>IF(E20="","",E20)</f>
        <v xml:space="preserve"> </v>
      </c>
      <c r="AN50" s="39"/>
      <c r="AO50" s="39"/>
      <c r="AP50" s="39"/>
      <c r="AQ50" s="39"/>
      <c r="AR50" s="43"/>
      <c r="AS50" s="73"/>
      <c r="AT50" s="74"/>
      <c r="AU50" s="75"/>
      <c r="AV50" s="75"/>
      <c r="AW50" s="75"/>
      <c r="AX50" s="75"/>
      <c r="AY50" s="75"/>
      <c r="AZ50" s="75"/>
      <c r="BA50" s="75"/>
      <c r="BB50" s="75"/>
      <c r="BC50" s="75"/>
      <c r="BD50" s="76"/>
    </row>
    <row r="51" s="1" customFormat="1" ht="10.8" customHeight="1"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77"/>
      <c r="AT51" s="78"/>
      <c r="AU51" s="79"/>
      <c r="AV51" s="79"/>
      <c r="AW51" s="79"/>
      <c r="AX51" s="79"/>
      <c r="AY51" s="79"/>
      <c r="AZ51" s="79"/>
      <c r="BA51" s="79"/>
      <c r="BB51" s="79"/>
      <c r="BC51" s="79"/>
      <c r="BD51" s="80"/>
    </row>
    <row r="52" s="1" customFormat="1" ht="29.28" customHeight="1">
      <c r="B52" s="38"/>
      <c r="C52" s="81" t="s">
        <v>54</v>
      </c>
      <c r="D52" s="82"/>
      <c r="E52" s="82"/>
      <c r="F52" s="82"/>
      <c r="G52" s="82"/>
      <c r="H52" s="83"/>
      <c r="I52" s="84" t="s">
        <v>55</v>
      </c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5" t="s">
        <v>56</v>
      </c>
      <c r="AH52" s="82"/>
      <c r="AI52" s="82"/>
      <c r="AJ52" s="82"/>
      <c r="AK52" s="82"/>
      <c r="AL52" s="82"/>
      <c r="AM52" s="82"/>
      <c r="AN52" s="84" t="s">
        <v>57</v>
      </c>
      <c r="AO52" s="82"/>
      <c r="AP52" s="82"/>
      <c r="AQ52" s="86" t="s">
        <v>58</v>
      </c>
      <c r="AR52" s="43"/>
      <c r="AS52" s="87" t="s">
        <v>59</v>
      </c>
      <c r="AT52" s="88" t="s">
        <v>60</v>
      </c>
      <c r="AU52" s="88" t="s">
        <v>61</v>
      </c>
      <c r="AV52" s="88" t="s">
        <v>62</v>
      </c>
      <c r="AW52" s="88" t="s">
        <v>63</v>
      </c>
      <c r="AX52" s="88" t="s">
        <v>64</v>
      </c>
      <c r="AY52" s="88" t="s">
        <v>65</v>
      </c>
      <c r="AZ52" s="88" t="s">
        <v>66</v>
      </c>
      <c r="BA52" s="88" t="s">
        <v>67</v>
      </c>
      <c r="BB52" s="88" t="s">
        <v>68</v>
      </c>
      <c r="BC52" s="88" t="s">
        <v>69</v>
      </c>
      <c r="BD52" s="89" t="s">
        <v>70</v>
      </c>
    </row>
    <row r="53" s="1" customFormat="1" ht="10.8" customHeight="1"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</row>
    <row r="54" s="4" customFormat="1" ht="32.4" customHeight="1">
      <c r="B54" s="93"/>
      <c r="C54" s="94" t="s">
        <v>71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ROUND(AG55+AG68,2)</f>
        <v>0</v>
      </c>
      <c r="AH54" s="96"/>
      <c r="AI54" s="96"/>
      <c r="AJ54" s="96"/>
      <c r="AK54" s="96"/>
      <c r="AL54" s="96"/>
      <c r="AM54" s="96"/>
      <c r="AN54" s="97">
        <f>SUM(AG54,AT54)</f>
        <v>0</v>
      </c>
      <c r="AO54" s="97"/>
      <c r="AP54" s="97"/>
      <c r="AQ54" s="98" t="s">
        <v>19</v>
      </c>
      <c r="AR54" s="99"/>
      <c r="AS54" s="100">
        <f>ROUND(AS55+AS68,2)</f>
        <v>0</v>
      </c>
      <c r="AT54" s="101">
        <f>ROUND(SUM(AV54:AW54),2)</f>
        <v>0</v>
      </c>
      <c r="AU54" s="102">
        <f>ROUND(AU55+AU68,5)</f>
        <v>0</v>
      </c>
      <c r="AV54" s="101">
        <f>ROUND(AZ54*L29,2)</f>
        <v>0</v>
      </c>
      <c r="AW54" s="101">
        <f>ROUND(BA54*L30,2)</f>
        <v>0</v>
      </c>
      <c r="AX54" s="101">
        <f>ROUND(BB54*L29,2)</f>
        <v>0</v>
      </c>
      <c r="AY54" s="101">
        <f>ROUND(BC54*L30,2)</f>
        <v>0</v>
      </c>
      <c r="AZ54" s="101">
        <f>ROUND(AZ55+AZ68,2)</f>
        <v>0</v>
      </c>
      <c r="BA54" s="101">
        <f>ROUND(BA55+BA68,2)</f>
        <v>0</v>
      </c>
      <c r="BB54" s="101">
        <f>ROUND(BB55+BB68,2)</f>
        <v>0</v>
      </c>
      <c r="BC54" s="101">
        <f>ROUND(BC55+BC68,2)</f>
        <v>0</v>
      </c>
      <c r="BD54" s="103">
        <f>ROUND(BD55+BD68,2)</f>
        <v>0</v>
      </c>
      <c r="BS54" s="104" t="s">
        <v>72</v>
      </c>
      <c r="BT54" s="104" t="s">
        <v>73</v>
      </c>
      <c r="BU54" s="105" t="s">
        <v>74</v>
      </c>
      <c r="BV54" s="104" t="s">
        <v>75</v>
      </c>
      <c r="BW54" s="104" t="s">
        <v>5</v>
      </c>
      <c r="BX54" s="104" t="s">
        <v>76</v>
      </c>
      <c r="CL54" s="104" t="s">
        <v>19</v>
      </c>
    </row>
    <row r="55" s="5" customFormat="1" ht="16.5" customHeight="1">
      <c r="B55" s="106"/>
      <c r="C55" s="107"/>
      <c r="D55" s="108" t="s">
        <v>77</v>
      </c>
      <c r="E55" s="108"/>
      <c r="F55" s="108"/>
      <c r="G55" s="108"/>
      <c r="H55" s="108"/>
      <c r="I55" s="109"/>
      <c r="J55" s="108" t="s">
        <v>78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ROUND(AG56+AG67,2)</f>
        <v>0</v>
      </c>
      <c r="AH55" s="109"/>
      <c r="AI55" s="109"/>
      <c r="AJ55" s="109"/>
      <c r="AK55" s="109"/>
      <c r="AL55" s="109"/>
      <c r="AM55" s="109"/>
      <c r="AN55" s="111">
        <f>SUM(AG55,AT55)</f>
        <v>0</v>
      </c>
      <c r="AO55" s="109"/>
      <c r="AP55" s="109"/>
      <c r="AQ55" s="112" t="s">
        <v>79</v>
      </c>
      <c r="AR55" s="113"/>
      <c r="AS55" s="114">
        <f>ROUND(AS56+AS67,2)</f>
        <v>0</v>
      </c>
      <c r="AT55" s="115">
        <f>ROUND(SUM(AV55:AW55),2)</f>
        <v>0</v>
      </c>
      <c r="AU55" s="116">
        <f>ROUND(AU56+AU67,5)</f>
        <v>0</v>
      </c>
      <c r="AV55" s="115">
        <f>ROUND(AZ55*L29,2)</f>
        <v>0</v>
      </c>
      <c r="AW55" s="115">
        <f>ROUND(BA55*L30,2)</f>
        <v>0</v>
      </c>
      <c r="AX55" s="115">
        <f>ROUND(BB55*L29,2)</f>
        <v>0</v>
      </c>
      <c r="AY55" s="115">
        <f>ROUND(BC55*L30,2)</f>
        <v>0</v>
      </c>
      <c r="AZ55" s="115">
        <f>ROUND(AZ56+AZ67,2)</f>
        <v>0</v>
      </c>
      <c r="BA55" s="115">
        <f>ROUND(BA56+BA67,2)</f>
        <v>0</v>
      </c>
      <c r="BB55" s="115">
        <f>ROUND(BB56+BB67,2)</f>
        <v>0</v>
      </c>
      <c r="BC55" s="115">
        <f>ROUND(BC56+BC67,2)</f>
        <v>0</v>
      </c>
      <c r="BD55" s="117">
        <f>ROUND(BD56+BD67,2)</f>
        <v>0</v>
      </c>
      <c r="BS55" s="118" t="s">
        <v>72</v>
      </c>
      <c r="BT55" s="118" t="s">
        <v>80</v>
      </c>
      <c r="BU55" s="118" t="s">
        <v>74</v>
      </c>
      <c r="BV55" s="118" t="s">
        <v>75</v>
      </c>
      <c r="BW55" s="118" t="s">
        <v>81</v>
      </c>
      <c r="BX55" s="118" t="s">
        <v>5</v>
      </c>
      <c r="CL55" s="118" t="s">
        <v>19</v>
      </c>
      <c r="CM55" s="118" t="s">
        <v>82</v>
      </c>
    </row>
    <row r="56" s="6" customFormat="1" ht="16.5" customHeight="1">
      <c r="B56" s="119"/>
      <c r="C56" s="120"/>
      <c r="D56" s="120"/>
      <c r="E56" s="121" t="s">
        <v>83</v>
      </c>
      <c r="F56" s="121"/>
      <c r="G56" s="121"/>
      <c r="H56" s="121"/>
      <c r="I56" s="121"/>
      <c r="J56" s="120"/>
      <c r="K56" s="121" t="s">
        <v>84</v>
      </c>
      <c r="L56" s="121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2">
        <f>ROUND(SUM(AG57:AG66),2)</f>
        <v>0</v>
      </c>
      <c r="AH56" s="120"/>
      <c r="AI56" s="120"/>
      <c r="AJ56" s="120"/>
      <c r="AK56" s="120"/>
      <c r="AL56" s="120"/>
      <c r="AM56" s="120"/>
      <c r="AN56" s="123">
        <f>SUM(AG56,AT56)</f>
        <v>0</v>
      </c>
      <c r="AO56" s="120"/>
      <c r="AP56" s="120"/>
      <c r="AQ56" s="124" t="s">
        <v>85</v>
      </c>
      <c r="AR56" s="125"/>
      <c r="AS56" s="126">
        <f>ROUND(SUM(AS57:AS66),2)</f>
        <v>0</v>
      </c>
      <c r="AT56" s="127">
        <f>ROUND(SUM(AV56:AW56),2)</f>
        <v>0</v>
      </c>
      <c r="AU56" s="128">
        <f>ROUND(SUM(AU57:AU66),5)</f>
        <v>0</v>
      </c>
      <c r="AV56" s="127">
        <f>ROUND(AZ56*L29,2)</f>
        <v>0</v>
      </c>
      <c r="AW56" s="127">
        <f>ROUND(BA56*L30,2)</f>
        <v>0</v>
      </c>
      <c r="AX56" s="127">
        <f>ROUND(BB56*L29,2)</f>
        <v>0</v>
      </c>
      <c r="AY56" s="127">
        <f>ROUND(BC56*L30,2)</f>
        <v>0</v>
      </c>
      <c r="AZ56" s="127">
        <f>ROUND(SUM(AZ57:AZ66),2)</f>
        <v>0</v>
      </c>
      <c r="BA56" s="127">
        <f>ROUND(SUM(BA57:BA66),2)</f>
        <v>0</v>
      </c>
      <c r="BB56" s="127">
        <f>ROUND(SUM(BB57:BB66),2)</f>
        <v>0</v>
      </c>
      <c r="BC56" s="127">
        <f>ROUND(SUM(BC57:BC66),2)</f>
        <v>0</v>
      </c>
      <c r="BD56" s="129">
        <f>ROUND(SUM(BD57:BD66),2)</f>
        <v>0</v>
      </c>
      <c r="BS56" s="130" t="s">
        <v>72</v>
      </c>
      <c r="BT56" s="130" t="s">
        <v>82</v>
      </c>
      <c r="BU56" s="130" t="s">
        <v>74</v>
      </c>
      <c r="BV56" s="130" t="s">
        <v>75</v>
      </c>
      <c r="BW56" s="130" t="s">
        <v>86</v>
      </c>
      <c r="BX56" s="130" t="s">
        <v>81</v>
      </c>
      <c r="CL56" s="130" t="s">
        <v>19</v>
      </c>
    </row>
    <row r="57" s="6" customFormat="1" ht="16.5" customHeight="1">
      <c r="A57" s="131" t="s">
        <v>87</v>
      </c>
      <c r="B57" s="119"/>
      <c r="C57" s="120"/>
      <c r="D57" s="120"/>
      <c r="E57" s="120"/>
      <c r="F57" s="121" t="s">
        <v>83</v>
      </c>
      <c r="G57" s="121"/>
      <c r="H57" s="121"/>
      <c r="I57" s="121"/>
      <c r="J57" s="121"/>
      <c r="K57" s="120"/>
      <c r="L57" s="121" t="s">
        <v>88</v>
      </c>
      <c r="M57" s="121"/>
      <c r="N57" s="121"/>
      <c r="O57" s="121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3">
        <f>'01 - SO 01 - TO Roudnice ...'!J34</f>
        <v>0</v>
      </c>
      <c r="AH57" s="120"/>
      <c r="AI57" s="120"/>
      <c r="AJ57" s="120"/>
      <c r="AK57" s="120"/>
      <c r="AL57" s="120"/>
      <c r="AM57" s="120"/>
      <c r="AN57" s="123">
        <f>SUM(AG57,AT57)</f>
        <v>0</v>
      </c>
      <c r="AO57" s="120"/>
      <c r="AP57" s="120"/>
      <c r="AQ57" s="124" t="s">
        <v>85</v>
      </c>
      <c r="AR57" s="125"/>
      <c r="AS57" s="126">
        <v>0</v>
      </c>
      <c r="AT57" s="127">
        <f>ROUND(SUM(AV57:AW57),2)</f>
        <v>0</v>
      </c>
      <c r="AU57" s="128">
        <f>'01 - SO 01 - TO Roudnice ...'!P91</f>
        <v>0</v>
      </c>
      <c r="AV57" s="127">
        <f>'01 - SO 01 - TO Roudnice ...'!J37</f>
        <v>0</v>
      </c>
      <c r="AW57" s="127">
        <f>'01 - SO 01 - TO Roudnice ...'!J38</f>
        <v>0</v>
      </c>
      <c r="AX57" s="127">
        <f>'01 - SO 01 - TO Roudnice ...'!J39</f>
        <v>0</v>
      </c>
      <c r="AY57" s="127">
        <f>'01 - SO 01 - TO Roudnice ...'!J40</f>
        <v>0</v>
      </c>
      <c r="AZ57" s="127">
        <f>'01 - SO 01 - TO Roudnice ...'!F37</f>
        <v>0</v>
      </c>
      <c r="BA57" s="127">
        <f>'01 - SO 01 - TO Roudnice ...'!F38</f>
        <v>0</v>
      </c>
      <c r="BB57" s="127">
        <f>'01 - SO 01 - TO Roudnice ...'!F39</f>
        <v>0</v>
      </c>
      <c r="BC57" s="127">
        <f>'01 - SO 01 - TO Roudnice ...'!F40</f>
        <v>0</v>
      </c>
      <c r="BD57" s="129">
        <f>'01 - SO 01 - TO Roudnice ...'!F41</f>
        <v>0</v>
      </c>
      <c r="BT57" s="130" t="s">
        <v>89</v>
      </c>
      <c r="BV57" s="130" t="s">
        <v>75</v>
      </c>
      <c r="BW57" s="130" t="s">
        <v>90</v>
      </c>
      <c r="BX57" s="130" t="s">
        <v>86</v>
      </c>
      <c r="CL57" s="130" t="s">
        <v>19</v>
      </c>
    </row>
    <row r="58" s="6" customFormat="1" ht="16.5" customHeight="1">
      <c r="A58" s="131" t="s">
        <v>87</v>
      </c>
      <c r="B58" s="119"/>
      <c r="C58" s="120"/>
      <c r="D58" s="120"/>
      <c r="E58" s="120"/>
      <c r="F58" s="121" t="s">
        <v>91</v>
      </c>
      <c r="G58" s="121"/>
      <c r="H58" s="121"/>
      <c r="I58" s="121"/>
      <c r="J58" s="121"/>
      <c r="K58" s="120"/>
      <c r="L58" s="121" t="s">
        <v>92</v>
      </c>
      <c r="M58" s="121"/>
      <c r="N58" s="121"/>
      <c r="O58" s="121"/>
      <c r="P58" s="121"/>
      <c r="Q58" s="121"/>
      <c r="R58" s="121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3">
        <f>'02 - SO 02 - TO Lovosice'!J34</f>
        <v>0</v>
      </c>
      <c r="AH58" s="120"/>
      <c r="AI58" s="120"/>
      <c r="AJ58" s="120"/>
      <c r="AK58" s="120"/>
      <c r="AL58" s="120"/>
      <c r="AM58" s="120"/>
      <c r="AN58" s="123">
        <f>SUM(AG58,AT58)</f>
        <v>0</v>
      </c>
      <c r="AO58" s="120"/>
      <c r="AP58" s="120"/>
      <c r="AQ58" s="124" t="s">
        <v>85</v>
      </c>
      <c r="AR58" s="125"/>
      <c r="AS58" s="126">
        <v>0</v>
      </c>
      <c r="AT58" s="127">
        <f>ROUND(SUM(AV58:AW58),2)</f>
        <v>0</v>
      </c>
      <c r="AU58" s="128">
        <f>'02 - SO 02 - TO Lovosice'!P91</f>
        <v>0</v>
      </c>
      <c r="AV58" s="127">
        <f>'02 - SO 02 - TO Lovosice'!J37</f>
        <v>0</v>
      </c>
      <c r="AW58" s="127">
        <f>'02 - SO 02 - TO Lovosice'!J38</f>
        <v>0</v>
      </c>
      <c r="AX58" s="127">
        <f>'02 - SO 02 - TO Lovosice'!J39</f>
        <v>0</v>
      </c>
      <c r="AY58" s="127">
        <f>'02 - SO 02 - TO Lovosice'!J40</f>
        <v>0</v>
      </c>
      <c r="AZ58" s="127">
        <f>'02 - SO 02 - TO Lovosice'!F37</f>
        <v>0</v>
      </c>
      <c r="BA58" s="127">
        <f>'02 - SO 02 - TO Lovosice'!F38</f>
        <v>0</v>
      </c>
      <c r="BB58" s="127">
        <f>'02 - SO 02 - TO Lovosice'!F39</f>
        <v>0</v>
      </c>
      <c r="BC58" s="127">
        <f>'02 - SO 02 - TO Lovosice'!F40</f>
        <v>0</v>
      </c>
      <c r="BD58" s="129">
        <f>'02 - SO 02 - TO Lovosice'!F41</f>
        <v>0</v>
      </c>
      <c r="BT58" s="130" t="s">
        <v>89</v>
      </c>
      <c r="BV58" s="130" t="s">
        <v>75</v>
      </c>
      <c r="BW58" s="130" t="s">
        <v>93</v>
      </c>
      <c r="BX58" s="130" t="s">
        <v>86</v>
      </c>
      <c r="CL58" s="130" t="s">
        <v>19</v>
      </c>
    </row>
    <row r="59" s="6" customFormat="1" ht="16.5" customHeight="1">
      <c r="A59" s="131" t="s">
        <v>87</v>
      </c>
      <c r="B59" s="119"/>
      <c r="C59" s="120"/>
      <c r="D59" s="120"/>
      <c r="E59" s="120"/>
      <c r="F59" s="121" t="s">
        <v>94</v>
      </c>
      <c r="G59" s="121"/>
      <c r="H59" s="121"/>
      <c r="I59" s="121"/>
      <c r="J59" s="121"/>
      <c r="K59" s="120"/>
      <c r="L59" s="121" t="s">
        <v>95</v>
      </c>
      <c r="M59" s="121"/>
      <c r="N59" s="121"/>
      <c r="O59" s="121"/>
      <c r="P59" s="121"/>
      <c r="Q59" s="121"/>
      <c r="R59" s="121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3">
        <f>'03 - SO 03 - TO Ústí n. L...'!J34</f>
        <v>0</v>
      </c>
      <c r="AH59" s="120"/>
      <c r="AI59" s="120"/>
      <c r="AJ59" s="120"/>
      <c r="AK59" s="120"/>
      <c r="AL59" s="120"/>
      <c r="AM59" s="120"/>
      <c r="AN59" s="123">
        <f>SUM(AG59,AT59)</f>
        <v>0</v>
      </c>
      <c r="AO59" s="120"/>
      <c r="AP59" s="120"/>
      <c r="AQ59" s="124" t="s">
        <v>85</v>
      </c>
      <c r="AR59" s="125"/>
      <c r="AS59" s="126">
        <v>0</v>
      </c>
      <c r="AT59" s="127">
        <f>ROUND(SUM(AV59:AW59),2)</f>
        <v>0</v>
      </c>
      <c r="AU59" s="128">
        <f>'03 - SO 03 - TO Ústí n. L...'!P91</f>
        <v>0</v>
      </c>
      <c r="AV59" s="127">
        <f>'03 - SO 03 - TO Ústí n. L...'!J37</f>
        <v>0</v>
      </c>
      <c r="AW59" s="127">
        <f>'03 - SO 03 - TO Ústí n. L...'!J38</f>
        <v>0</v>
      </c>
      <c r="AX59" s="127">
        <f>'03 - SO 03 - TO Ústí n. L...'!J39</f>
        <v>0</v>
      </c>
      <c r="AY59" s="127">
        <f>'03 - SO 03 - TO Ústí n. L...'!J40</f>
        <v>0</v>
      </c>
      <c r="AZ59" s="127">
        <f>'03 - SO 03 - TO Ústí n. L...'!F37</f>
        <v>0</v>
      </c>
      <c r="BA59" s="127">
        <f>'03 - SO 03 - TO Ústí n. L...'!F38</f>
        <v>0</v>
      </c>
      <c r="BB59" s="127">
        <f>'03 - SO 03 - TO Ústí n. L...'!F39</f>
        <v>0</v>
      </c>
      <c r="BC59" s="127">
        <f>'03 - SO 03 - TO Ústí n. L...'!F40</f>
        <v>0</v>
      </c>
      <c r="BD59" s="129">
        <f>'03 - SO 03 - TO Ústí n. L...'!F41</f>
        <v>0</v>
      </c>
      <c r="BT59" s="130" t="s">
        <v>89</v>
      </c>
      <c r="BV59" s="130" t="s">
        <v>75</v>
      </c>
      <c r="BW59" s="130" t="s">
        <v>96</v>
      </c>
      <c r="BX59" s="130" t="s">
        <v>86</v>
      </c>
      <c r="CL59" s="130" t="s">
        <v>19</v>
      </c>
    </row>
    <row r="60" s="6" customFormat="1" ht="16.5" customHeight="1">
      <c r="A60" s="131" t="s">
        <v>87</v>
      </c>
      <c r="B60" s="119"/>
      <c r="C60" s="120"/>
      <c r="D60" s="120"/>
      <c r="E60" s="120"/>
      <c r="F60" s="121" t="s">
        <v>97</v>
      </c>
      <c r="G60" s="121"/>
      <c r="H60" s="121"/>
      <c r="I60" s="121"/>
      <c r="J60" s="121"/>
      <c r="K60" s="120"/>
      <c r="L60" s="121" t="s">
        <v>98</v>
      </c>
      <c r="M60" s="121"/>
      <c r="N60" s="121"/>
      <c r="O60" s="121"/>
      <c r="P60" s="121"/>
      <c r="Q60" s="121"/>
      <c r="R60" s="121"/>
      <c r="S60" s="121"/>
      <c r="T60" s="121"/>
      <c r="U60" s="121"/>
      <c r="V60" s="121"/>
      <c r="W60" s="121"/>
      <c r="X60" s="121"/>
      <c r="Y60" s="121"/>
      <c r="Z60" s="121"/>
      <c r="AA60" s="121"/>
      <c r="AB60" s="121"/>
      <c r="AC60" s="121"/>
      <c r="AD60" s="121"/>
      <c r="AE60" s="121"/>
      <c r="AF60" s="121"/>
      <c r="AG60" s="123">
        <f>'04 - SO 04 - TO Děčín hl. n.'!J34</f>
        <v>0</v>
      </c>
      <c r="AH60" s="120"/>
      <c r="AI60" s="120"/>
      <c r="AJ60" s="120"/>
      <c r="AK60" s="120"/>
      <c r="AL60" s="120"/>
      <c r="AM60" s="120"/>
      <c r="AN60" s="123">
        <f>SUM(AG60,AT60)</f>
        <v>0</v>
      </c>
      <c r="AO60" s="120"/>
      <c r="AP60" s="120"/>
      <c r="AQ60" s="124" t="s">
        <v>85</v>
      </c>
      <c r="AR60" s="125"/>
      <c r="AS60" s="126">
        <v>0</v>
      </c>
      <c r="AT60" s="127">
        <f>ROUND(SUM(AV60:AW60),2)</f>
        <v>0</v>
      </c>
      <c r="AU60" s="128">
        <f>'04 - SO 04 - TO Děčín hl. n.'!P91</f>
        <v>0</v>
      </c>
      <c r="AV60" s="127">
        <f>'04 - SO 04 - TO Děčín hl. n.'!J37</f>
        <v>0</v>
      </c>
      <c r="AW60" s="127">
        <f>'04 - SO 04 - TO Děčín hl. n.'!J38</f>
        <v>0</v>
      </c>
      <c r="AX60" s="127">
        <f>'04 - SO 04 - TO Děčín hl. n.'!J39</f>
        <v>0</v>
      </c>
      <c r="AY60" s="127">
        <f>'04 - SO 04 - TO Děčín hl. n.'!J40</f>
        <v>0</v>
      </c>
      <c r="AZ60" s="127">
        <f>'04 - SO 04 - TO Děčín hl. n.'!F37</f>
        <v>0</v>
      </c>
      <c r="BA60" s="127">
        <f>'04 - SO 04 - TO Děčín hl. n.'!F38</f>
        <v>0</v>
      </c>
      <c r="BB60" s="127">
        <f>'04 - SO 04 - TO Děčín hl. n.'!F39</f>
        <v>0</v>
      </c>
      <c r="BC60" s="127">
        <f>'04 - SO 04 - TO Děčín hl. n.'!F40</f>
        <v>0</v>
      </c>
      <c r="BD60" s="129">
        <f>'04 - SO 04 - TO Děčín hl. n.'!F41</f>
        <v>0</v>
      </c>
      <c r="BT60" s="130" t="s">
        <v>89</v>
      </c>
      <c r="BV60" s="130" t="s">
        <v>75</v>
      </c>
      <c r="BW60" s="130" t="s">
        <v>99</v>
      </c>
      <c r="BX60" s="130" t="s">
        <v>86</v>
      </c>
      <c r="CL60" s="130" t="s">
        <v>19</v>
      </c>
    </row>
    <row r="61" s="6" customFormat="1" ht="16.5" customHeight="1">
      <c r="A61" s="131" t="s">
        <v>87</v>
      </c>
      <c r="B61" s="119"/>
      <c r="C61" s="120"/>
      <c r="D61" s="120"/>
      <c r="E61" s="120"/>
      <c r="F61" s="121" t="s">
        <v>100</v>
      </c>
      <c r="G61" s="121"/>
      <c r="H61" s="121"/>
      <c r="I61" s="121"/>
      <c r="J61" s="121"/>
      <c r="K61" s="120"/>
      <c r="L61" s="121" t="s">
        <v>101</v>
      </c>
      <c r="M61" s="121"/>
      <c r="N61" s="121"/>
      <c r="O61" s="121"/>
      <c r="P61" s="121"/>
      <c r="Q61" s="121"/>
      <c r="R61" s="121"/>
      <c r="S61" s="121"/>
      <c r="T61" s="121"/>
      <c r="U61" s="121"/>
      <c r="V61" s="121"/>
      <c r="W61" s="121"/>
      <c r="X61" s="121"/>
      <c r="Y61" s="121"/>
      <c r="Z61" s="121"/>
      <c r="AA61" s="121"/>
      <c r="AB61" s="121"/>
      <c r="AC61" s="121"/>
      <c r="AD61" s="121"/>
      <c r="AE61" s="121"/>
      <c r="AF61" s="121"/>
      <c r="AG61" s="123">
        <f>'05 - SO 05 - TO Roudnice ...'!J34</f>
        <v>0</v>
      </c>
      <c r="AH61" s="120"/>
      <c r="AI61" s="120"/>
      <c r="AJ61" s="120"/>
      <c r="AK61" s="120"/>
      <c r="AL61" s="120"/>
      <c r="AM61" s="120"/>
      <c r="AN61" s="123">
        <f>SUM(AG61,AT61)</f>
        <v>0</v>
      </c>
      <c r="AO61" s="120"/>
      <c r="AP61" s="120"/>
      <c r="AQ61" s="124" t="s">
        <v>85</v>
      </c>
      <c r="AR61" s="125"/>
      <c r="AS61" s="126">
        <v>0</v>
      </c>
      <c r="AT61" s="127">
        <f>ROUND(SUM(AV61:AW61),2)</f>
        <v>0</v>
      </c>
      <c r="AU61" s="128">
        <f>'05 - SO 05 - TO Roudnice ...'!P91</f>
        <v>0</v>
      </c>
      <c r="AV61" s="127">
        <f>'05 - SO 05 - TO Roudnice ...'!J37</f>
        <v>0</v>
      </c>
      <c r="AW61" s="127">
        <f>'05 - SO 05 - TO Roudnice ...'!J38</f>
        <v>0</v>
      </c>
      <c r="AX61" s="127">
        <f>'05 - SO 05 - TO Roudnice ...'!J39</f>
        <v>0</v>
      </c>
      <c r="AY61" s="127">
        <f>'05 - SO 05 - TO Roudnice ...'!J40</f>
        <v>0</v>
      </c>
      <c r="AZ61" s="127">
        <f>'05 - SO 05 - TO Roudnice ...'!F37</f>
        <v>0</v>
      </c>
      <c r="BA61" s="127">
        <f>'05 - SO 05 - TO Roudnice ...'!F38</f>
        <v>0</v>
      </c>
      <c r="BB61" s="127">
        <f>'05 - SO 05 - TO Roudnice ...'!F39</f>
        <v>0</v>
      </c>
      <c r="BC61" s="127">
        <f>'05 - SO 05 - TO Roudnice ...'!F40</f>
        <v>0</v>
      </c>
      <c r="BD61" s="129">
        <f>'05 - SO 05 - TO Roudnice ...'!F41</f>
        <v>0</v>
      </c>
      <c r="BT61" s="130" t="s">
        <v>89</v>
      </c>
      <c r="BV61" s="130" t="s">
        <v>75</v>
      </c>
      <c r="BW61" s="130" t="s">
        <v>102</v>
      </c>
      <c r="BX61" s="130" t="s">
        <v>86</v>
      </c>
      <c r="CL61" s="130" t="s">
        <v>19</v>
      </c>
    </row>
    <row r="62" s="6" customFormat="1" ht="16.5" customHeight="1">
      <c r="A62" s="131" t="s">
        <v>87</v>
      </c>
      <c r="B62" s="119"/>
      <c r="C62" s="120"/>
      <c r="D62" s="120"/>
      <c r="E62" s="120"/>
      <c r="F62" s="121" t="s">
        <v>103</v>
      </c>
      <c r="G62" s="121"/>
      <c r="H62" s="121"/>
      <c r="I62" s="121"/>
      <c r="J62" s="121"/>
      <c r="K62" s="120"/>
      <c r="L62" s="121" t="s">
        <v>104</v>
      </c>
      <c r="M62" s="121"/>
      <c r="N62" s="121"/>
      <c r="O62" s="121"/>
      <c r="P62" s="121"/>
      <c r="Q62" s="121"/>
      <c r="R62" s="121"/>
      <c r="S62" s="121"/>
      <c r="T62" s="121"/>
      <c r="U62" s="121"/>
      <c r="V62" s="121"/>
      <c r="W62" s="121"/>
      <c r="X62" s="121"/>
      <c r="Y62" s="121"/>
      <c r="Z62" s="121"/>
      <c r="AA62" s="121"/>
      <c r="AB62" s="121"/>
      <c r="AC62" s="121"/>
      <c r="AD62" s="121"/>
      <c r="AE62" s="121"/>
      <c r="AF62" s="121"/>
      <c r="AG62" s="123">
        <f>'06 - SO 06 - TO Lovosice'!J34</f>
        <v>0</v>
      </c>
      <c r="AH62" s="120"/>
      <c r="AI62" s="120"/>
      <c r="AJ62" s="120"/>
      <c r="AK62" s="120"/>
      <c r="AL62" s="120"/>
      <c r="AM62" s="120"/>
      <c r="AN62" s="123">
        <f>SUM(AG62,AT62)</f>
        <v>0</v>
      </c>
      <c r="AO62" s="120"/>
      <c r="AP62" s="120"/>
      <c r="AQ62" s="124" t="s">
        <v>85</v>
      </c>
      <c r="AR62" s="125"/>
      <c r="AS62" s="126">
        <v>0</v>
      </c>
      <c r="AT62" s="127">
        <f>ROUND(SUM(AV62:AW62),2)</f>
        <v>0</v>
      </c>
      <c r="AU62" s="128">
        <f>'06 - SO 06 - TO Lovosice'!P91</f>
        <v>0</v>
      </c>
      <c r="AV62" s="127">
        <f>'06 - SO 06 - TO Lovosice'!J37</f>
        <v>0</v>
      </c>
      <c r="AW62" s="127">
        <f>'06 - SO 06 - TO Lovosice'!J38</f>
        <v>0</v>
      </c>
      <c r="AX62" s="127">
        <f>'06 - SO 06 - TO Lovosice'!J39</f>
        <v>0</v>
      </c>
      <c r="AY62" s="127">
        <f>'06 - SO 06 - TO Lovosice'!J40</f>
        <v>0</v>
      </c>
      <c r="AZ62" s="127">
        <f>'06 - SO 06 - TO Lovosice'!F37</f>
        <v>0</v>
      </c>
      <c r="BA62" s="127">
        <f>'06 - SO 06 - TO Lovosice'!F38</f>
        <v>0</v>
      </c>
      <c r="BB62" s="127">
        <f>'06 - SO 06 - TO Lovosice'!F39</f>
        <v>0</v>
      </c>
      <c r="BC62" s="127">
        <f>'06 - SO 06 - TO Lovosice'!F40</f>
        <v>0</v>
      </c>
      <c r="BD62" s="129">
        <f>'06 - SO 06 - TO Lovosice'!F41</f>
        <v>0</v>
      </c>
      <c r="BT62" s="130" t="s">
        <v>89</v>
      </c>
      <c r="BV62" s="130" t="s">
        <v>75</v>
      </c>
      <c r="BW62" s="130" t="s">
        <v>105</v>
      </c>
      <c r="BX62" s="130" t="s">
        <v>86</v>
      </c>
      <c r="CL62" s="130" t="s">
        <v>19</v>
      </c>
    </row>
    <row r="63" s="6" customFormat="1" ht="16.5" customHeight="1">
      <c r="A63" s="131" t="s">
        <v>87</v>
      </c>
      <c r="B63" s="119"/>
      <c r="C63" s="120"/>
      <c r="D63" s="120"/>
      <c r="E63" s="120"/>
      <c r="F63" s="121" t="s">
        <v>106</v>
      </c>
      <c r="G63" s="121"/>
      <c r="H63" s="121"/>
      <c r="I63" s="121"/>
      <c r="J63" s="121"/>
      <c r="K63" s="120"/>
      <c r="L63" s="121" t="s">
        <v>107</v>
      </c>
      <c r="M63" s="121"/>
      <c r="N63" s="121"/>
      <c r="O63" s="121"/>
      <c r="P63" s="121"/>
      <c r="Q63" s="121"/>
      <c r="R63" s="121"/>
      <c r="S63" s="121"/>
      <c r="T63" s="121"/>
      <c r="U63" s="121"/>
      <c r="V63" s="121"/>
      <c r="W63" s="121"/>
      <c r="X63" s="121"/>
      <c r="Y63" s="121"/>
      <c r="Z63" s="121"/>
      <c r="AA63" s="121"/>
      <c r="AB63" s="121"/>
      <c r="AC63" s="121"/>
      <c r="AD63" s="121"/>
      <c r="AE63" s="121"/>
      <c r="AF63" s="121"/>
      <c r="AG63" s="123">
        <f>'07 - SO 07 - TO Ústí n.L.'!J34</f>
        <v>0</v>
      </c>
      <c r="AH63" s="120"/>
      <c r="AI63" s="120"/>
      <c r="AJ63" s="120"/>
      <c r="AK63" s="120"/>
      <c r="AL63" s="120"/>
      <c r="AM63" s="120"/>
      <c r="AN63" s="123">
        <f>SUM(AG63,AT63)</f>
        <v>0</v>
      </c>
      <c r="AO63" s="120"/>
      <c r="AP63" s="120"/>
      <c r="AQ63" s="124" t="s">
        <v>85</v>
      </c>
      <c r="AR63" s="125"/>
      <c r="AS63" s="126">
        <v>0</v>
      </c>
      <c r="AT63" s="127">
        <f>ROUND(SUM(AV63:AW63),2)</f>
        <v>0</v>
      </c>
      <c r="AU63" s="128">
        <f>'07 - SO 07 - TO Ústí n.L.'!P91</f>
        <v>0</v>
      </c>
      <c r="AV63" s="127">
        <f>'07 - SO 07 - TO Ústí n.L.'!J37</f>
        <v>0</v>
      </c>
      <c r="AW63" s="127">
        <f>'07 - SO 07 - TO Ústí n.L.'!J38</f>
        <v>0</v>
      </c>
      <c r="AX63" s="127">
        <f>'07 - SO 07 - TO Ústí n.L.'!J39</f>
        <v>0</v>
      </c>
      <c r="AY63" s="127">
        <f>'07 - SO 07 - TO Ústí n.L.'!J40</f>
        <v>0</v>
      </c>
      <c r="AZ63" s="127">
        <f>'07 - SO 07 - TO Ústí n.L.'!F37</f>
        <v>0</v>
      </c>
      <c r="BA63" s="127">
        <f>'07 - SO 07 - TO Ústí n.L.'!F38</f>
        <v>0</v>
      </c>
      <c r="BB63" s="127">
        <f>'07 - SO 07 - TO Ústí n.L.'!F39</f>
        <v>0</v>
      </c>
      <c r="BC63" s="127">
        <f>'07 - SO 07 - TO Ústí n.L.'!F40</f>
        <v>0</v>
      </c>
      <c r="BD63" s="129">
        <f>'07 - SO 07 - TO Ústí n.L.'!F41</f>
        <v>0</v>
      </c>
      <c r="BT63" s="130" t="s">
        <v>89</v>
      </c>
      <c r="BV63" s="130" t="s">
        <v>75</v>
      </c>
      <c r="BW63" s="130" t="s">
        <v>108</v>
      </c>
      <c r="BX63" s="130" t="s">
        <v>86</v>
      </c>
      <c r="CL63" s="130" t="s">
        <v>19</v>
      </c>
    </row>
    <row r="64" s="6" customFormat="1" ht="16.5" customHeight="1">
      <c r="A64" s="131" t="s">
        <v>87</v>
      </c>
      <c r="B64" s="119"/>
      <c r="C64" s="120"/>
      <c r="D64" s="120"/>
      <c r="E64" s="120"/>
      <c r="F64" s="121" t="s">
        <v>109</v>
      </c>
      <c r="G64" s="121"/>
      <c r="H64" s="121"/>
      <c r="I64" s="121"/>
      <c r="J64" s="121"/>
      <c r="K64" s="120"/>
      <c r="L64" s="121" t="s">
        <v>110</v>
      </c>
      <c r="M64" s="121"/>
      <c r="N64" s="121"/>
      <c r="O64" s="121"/>
      <c r="P64" s="121"/>
      <c r="Q64" s="121"/>
      <c r="R64" s="121"/>
      <c r="S64" s="121"/>
      <c r="T64" s="121"/>
      <c r="U64" s="121"/>
      <c r="V64" s="121"/>
      <c r="W64" s="121"/>
      <c r="X64" s="121"/>
      <c r="Y64" s="121"/>
      <c r="Z64" s="121"/>
      <c r="AA64" s="121"/>
      <c r="AB64" s="121"/>
      <c r="AC64" s="121"/>
      <c r="AD64" s="121"/>
      <c r="AE64" s="121"/>
      <c r="AF64" s="121"/>
      <c r="AG64" s="123">
        <f>'08 - SO 08 - TO Roudnice ...'!J34</f>
        <v>0</v>
      </c>
      <c r="AH64" s="120"/>
      <c r="AI64" s="120"/>
      <c r="AJ64" s="120"/>
      <c r="AK64" s="120"/>
      <c r="AL64" s="120"/>
      <c r="AM64" s="120"/>
      <c r="AN64" s="123">
        <f>SUM(AG64,AT64)</f>
        <v>0</v>
      </c>
      <c r="AO64" s="120"/>
      <c r="AP64" s="120"/>
      <c r="AQ64" s="124" t="s">
        <v>85</v>
      </c>
      <c r="AR64" s="125"/>
      <c r="AS64" s="126">
        <v>0</v>
      </c>
      <c r="AT64" s="127">
        <f>ROUND(SUM(AV64:AW64),2)</f>
        <v>0</v>
      </c>
      <c r="AU64" s="128">
        <f>'08 - SO 08 - TO Roudnice ...'!P91</f>
        <v>0</v>
      </c>
      <c r="AV64" s="127">
        <f>'08 - SO 08 - TO Roudnice ...'!J37</f>
        <v>0</v>
      </c>
      <c r="AW64" s="127">
        <f>'08 - SO 08 - TO Roudnice ...'!J38</f>
        <v>0</v>
      </c>
      <c r="AX64" s="127">
        <f>'08 - SO 08 - TO Roudnice ...'!J39</f>
        <v>0</v>
      </c>
      <c r="AY64" s="127">
        <f>'08 - SO 08 - TO Roudnice ...'!J40</f>
        <v>0</v>
      </c>
      <c r="AZ64" s="127">
        <f>'08 - SO 08 - TO Roudnice ...'!F37</f>
        <v>0</v>
      </c>
      <c r="BA64" s="127">
        <f>'08 - SO 08 - TO Roudnice ...'!F38</f>
        <v>0</v>
      </c>
      <c r="BB64" s="127">
        <f>'08 - SO 08 - TO Roudnice ...'!F39</f>
        <v>0</v>
      </c>
      <c r="BC64" s="127">
        <f>'08 - SO 08 - TO Roudnice ...'!F40</f>
        <v>0</v>
      </c>
      <c r="BD64" s="129">
        <f>'08 - SO 08 - TO Roudnice ...'!F41</f>
        <v>0</v>
      </c>
      <c r="BT64" s="130" t="s">
        <v>89</v>
      </c>
      <c r="BV64" s="130" t="s">
        <v>75</v>
      </c>
      <c r="BW64" s="130" t="s">
        <v>111</v>
      </c>
      <c r="BX64" s="130" t="s">
        <v>86</v>
      </c>
      <c r="CL64" s="130" t="s">
        <v>19</v>
      </c>
    </row>
    <row r="65" s="6" customFormat="1" ht="16.5" customHeight="1">
      <c r="A65" s="131" t="s">
        <v>87</v>
      </c>
      <c r="B65" s="119"/>
      <c r="C65" s="120"/>
      <c r="D65" s="120"/>
      <c r="E65" s="120"/>
      <c r="F65" s="121" t="s">
        <v>112</v>
      </c>
      <c r="G65" s="121"/>
      <c r="H65" s="121"/>
      <c r="I65" s="121"/>
      <c r="J65" s="121"/>
      <c r="K65" s="120"/>
      <c r="L65" s="121" t="s">
        <v>113</v>
      </c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21"/>
      <c r="AD65" s="121"/>
      <c r="AE65" s="121"/>
      <c r="AF65" s="121"/>
      <c r="AG65" s="123">
        <f>'09 - SO 09 - TO Lovosice'!J34</f>
        <v>0</v>
      </c>
      <c r="AH65" s="120"/>
      <c r="AI65" s="120"/>
      <c r="AJ65" s="120"/>
      <c r="AK65" s="120"/>
      <c r="AL65" s="120"/>
      <c r="AM65" s="120"/>
      <c r="AN65" s="123">
        <f>SUM(AG65,AT65)</f>
        <v>0</v>
      </c>
      <c r="AO65" s="120"/>
      <c r="AP65" s="120"/>
      <c r="AQ65" s="124" t="s">
        <v>85</v>
      </c>
      <c r="AR65" s="125"/>
      <c r="AS65" s="126">
        <v>0</v>
      </c>
      <c r="AT65" s="127">
        <f>ROUND(SUM(AV65:AW65),2)</f>
        <v>0</v>
      </c>
      <c r="AU65" s="128">
        <f>'09 - SO 09 - TO Lovosice'!P91</f>
        <v>0</v>
      </c>
      <c r="AV65" s="127">
        <f>'09 - SO 09 - TO Lovosice'!J37</f>
        <v>0</v>
      </c>
      <c r="AW65" s="127">
        <f>'09 - SO 09 - TO Lovosice'!J38</f>
        <v>0</v>
      </c>
      <c r="AX65" s="127">
        <f>'09 - SO 09 - TO Lovosice'!J39</f>
        <v>0</v>
      </c>
      <c r="AY65" s="127">
        <f>'09 - SO 09 - TO Lovosice'!J40</f>
        <v>0</v>
      </c>
      <c r="AZ65" s="127">
        <f>'09 - SO 09 - TO Lovosice'!F37</f>
        <v>0</v>
      </c>
      <c r="BA65" s="127">
        <f>'09 - SO 09 - TO Lovosice'!F38</f>
        <v>0</v>
      </c>
      <c r="BB65" s="127">
        <f>'09 - SO 09 - TO Lovosice'!F39</f>
        <v>0</v>
      </c>
      <c r="BC65" s="127">
        <f>'09 - SO 09 - TO Lovosice'!F40</f>
        <v>0</v>
      </c>
      <c r="BD65" s="129">
        <f>'09 - SO 09 - TO Lovosice'!F41</f>
        <v>0</v>
      </c>
      <c r="BT65" s="130" t="s">
        <v>89</v>
      </c>
      <c r="BV65" s="130" t="s">
        <v>75</v>
      </c>
      <c r="BW65" s="130" t="s">
        <v>114</v>
      </c>
      <c r="BX65" s="130" t="s">
        <v>86</v>
      </c>
      <c r="CL65" s="130" t="s">
        <v>19</v>
      </c>
    </row>
    <row r="66" s="6" customFormat="1" ht="16.5" customHeight="1">
      <c r="A66" s="131" t="s">
        <v>87</v>
      </c>
      <c r="B66" s="119"/>
      <c r="C66" s="120"/>
      <c r="D66" s="120"/>
      <c r="E66" s="120"/>
      <c r="F66" s="121" t="s">
        <v>115</v>
      </c>
      <c r="G66" s="121"/>
      <c r="H66" s="121"/>
      <c r="I66" s="121"/>
      <c r="J66" s="121"/>
      <c r="K66" s="120"/>
      <c r="L66" s="121" t="s">
        <v>116</v>
      </c>
      <c r="M66" s="121"/>
      <c r="N66" s="121"/>
      <c r="O66" s="121"/>
      <c r="P66" s="121"/>
      <c r="Q66" s="121"/>
      <c r="R66" s="121"/>
      <c r="S66" s="121"/>
      <c r="T66" s="121"/>
      <c r="U66" s="121"/>
      <c r="V66" s="121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3">
        <f>'10 - Souhrnné výkony SO 0...'!J34</f>
        <v>0</v>
      </c>
      <c r="AH66" s="120"/>
      <c r="AI66" s="120"/>
      <c r="AJ66" s="120"/>
      <c r="AK66" s="120"/>
      <c r="AL66" s="120"/>
      <c r="AM66" s="120"/>
      <c r="AN66" s="123">
        <f>SUM(AG66,AT66)</f>
        <v>0</v>
      </c>
      <c r="AO66" s="120"/>
      <c r="AP66" s="120"/>
      <c r="AQ66" s="124" t="s">
        <v>85</v>
      </c>
      <c r="AR66" s="125"/>
      <c r="AS66" s="126">
        <v>0</v>
      </c>
      <c r="AT66" s="127">
        <f>ROUND(SUM(AV66:AW66),2)</f>
        <v>0</v>
      </c>
      <c r="AU66" s="128">
        <f>'10 - Souhrnné výkony SO 0...'!P91</f>
        <v>0</v>
      </c>
      <c r="AV66" s="127">
        <f>'10 - Souhrnné výkony SO 0...'!J37</f>
        <v>0</v>
      </c>
      <c r="AW66" s="127">
        <f>'10 - Souhrnné výkony SO 0...'!J38</f>
        <v>0</v>
      </c>
      <c r="AX66" s="127">
        <f>'10 - Souhrnné výkony SO 0...'!J39</f>
        <v>0</v>
      </c>
      <c r="AY66" s="127">
        <f>'10 - Souhrnné výkony SO 0...'!J40</f>
        <v>0</v>
      </c>
      <c r="AZ66" s="127">
        <f>'10 - Souhrnné výkony SO 0...'!F37</f>
        <v>0</v>
      </c>
      <c r="BA66" s="127">
        <f>'10 - Souhrnné výkony SO 0...'!F38</f>
        <v>0</v>
      </c>
      <c r="BB66" s="127">
        <f>'10 - Souhrnné výkony SO 0...'!F39</f>
        <v>0</v>
      </c>
      <c r="BC66" s="127">
        <f>'10 - Souhrnné výkony SO 0...'!F40</f>
        <v>0</v>
      </c>
      <c r="BD66" s="129">
        <f>'10 - Souhrnné výkony SO 0...'!F41</f>
        <v>0</v>
      </c>
      <c r="BT66" s="130" t="s">
        <v>89</v>
      </c>
      <c r="BV66" s="130" t="s">
        <v>75</v>
      </c>
      <c r="BW66" s="130" t="s">
        <v>117</v>
      </c>
      <c r="BX66" s="130" t="s">
        <v>86</v>
      </c>
      <c r="CL66" s="130" t="s">
        <v>19</v>
      </c>
    </row>
    <row r="67" s="6" customFormat="1" ht="16.5" customHeight="1">
      <c r="A67" s="131" t="s">
        <v>87</v>
      </c>
      <c r="B67" s="119"/>
      <c r="C67" s="120"/>
      <c r="D67" s="120"/>
      <c r="E67" s="121" t="s">
        <v>91</v>
      </c>
      <c r="F67" s="121"/>
      <c r="G67" s="121"/>
      <c r="H67" s="121"/>
      <c r="I67" s="121"/>
      <c r="J67" s="120"/>
      <c r="K67" s="121" t="s">
        <v>118</v>
      </c>
      <c r="L67" s="121"/>
      <c r="M67" s="121"/>
      <c r="N67" s="121"/>
      <c r="O67" s="121"/>
      <c r="P67" s="121"/>
      <c r="Q67" s="121"/>
      <c r="R67" s="121"/>
      <c r="S67" s="121"/>
      <c r="T67" s="121"/>
      <c r="U67" s="121"/>
      <c r="V67" s="121"/>
      <c r="W67" s="121"/>
      <c r="X67" s="121"/>
      <c r="Y67" s="121"/>
      <c r="Z67" s="121"/>
      <c r="AA67" s="121"/>
      <c r="AB67" s="121"/>
      <c r="AC67" s="121"/>
      <c r="AD67" s="121"/>
      <c r="AE67" s="121"/>
      <c r="AF67" s="121"/>
      <c r="AG67" s="123">
        <f>'02 - VRN'!J32</f>
        <v>0</v>
      </c>
      <c r="AH67" s="120"/>
      <c r="AI67" s="120"/>
      <c r="AJ67" s="120"/>
      <c r="AK67" s="120"/>
      <c r="AL67" s="120"/>
      <c r="AM67" s="120"/>
      <c r="AN67" s="123">
        <f>SUM(AG67,AT67)</f>
        <v>0</v>
      </c>
      <c r="AO67" s="120"/>
      <c r="AP67" s="120"/>
      <c r="AQ67" s="124" t="s">
        <v>85</v>
      </c>
      <c r="AR67" s="125"/>
      <c r="AS67" s="126">
        <v>0</v>
      </c>
      <c r="AT67" s="127">
        <f>ROUND(SUM(AV67:AW67),2)</f>
        <v>0</v>
      </c>
      <c r="AU67" s="128">
        <f>'02 - VRN'!P86</f>
        <v>0</v>
      </c>
      <c r="AV67" s="127">
        <f>'02 - VRN'!J35</f>
        <v>0</v>
      </c>
      <c r="AW67" s="127">
        <f>'02 - VRN'!J36</f>
        <v>0</v>
      </c>
      <c r="AX67" s="127">
        <f>'02 - VRN'!J37</f>
        <v>0</v>
      </c>
      <c r="AY67" s="127">
        <f>'02 - VRN'!J38</f>
        <v>0</v>
      </c>
      <c r="AZ67" s="127">
        <f>'02 - VRN'!F35</f>
        <v>0</v>
      </c>
      <c r="BA67" s="127">
        <f>'02 - VRN'!F36</f>
        <v>0</v>
      </c>
      <c r="BB67" s="127">
        <f>'02 - VRN'!F37</f>
        <v>0</v>
      </c>
      <c r="BC67" s="127">
        <f>'02 - VRN'!F38</f>
        <v>0</v>
      </c>
      <c r="BD67" s="129">
        <f>'02 - VRN'!F39</f>
        <v>0</v>
      </c>
      <c r="BT67" s="130" t="s">
        <v>82</v>
      </c>
      <c r="BV67" s="130" t="s">
        <v>75</v>
      </c>
      <c r="BW67" s="130" t="s">
        <v>119</v>
      </c>
      <c r="BX67" s="130" t="s">
        <v>81</v>
      </c>
      <c r="CL67" s="130" t="s">
        <v>19</v>
      </c>
    </row>
    <row r="68" s="5" customFormat="1" ht="16.5" customHeight="1">
      <c r="B68" s="106"/>
      <c r="C68" s="107"/>
      <c r="D68" s="108" t="s">
        <v>120</v>
      </c>
      <c r="E68" s="108"/>
      <c r="F68" s="108"/>
      <c r="G68" s="108"/>
      <c r="H68" s="108"/>
      <c r="I68" s="109"/>
      <c r="J68" s="108" t="s">
        <v>121</v>
      </c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  <c r="W68" s="108"/>
      <c r="X68" s="108"/>
      <c r="Y68" s="108"/>
      <c r="Z68" s="108"/>
      <c r="AA68" s="108"/>
      <c r="AB68" s="108"/>
      <c r="AC68" s="108"/>
      <c r="AD68" s="108"/>
      <c r="AE68" s="108"/>
      <c r="AF68" s="108"/>
      <c r="AG68" s="110">
        <f>ROUND(AG69+AG76,2)</f>
        <v>0</v>
      </c>
      <c r="AH68" s="109"/>
      <c r="AI68" s="109"/>
      <c r="AJ68" s="109"/>
      <c r="AK68" s="109"/>
      <c r="AL68" s="109"/>
      <c r="AM68" s="109"/>
      <c r="AN68" s="111">
        <f>SUM(AG68,AT68)</f>
        <v>0</v>
      </c>
      <c r="AO68" s="109"/>
      <c r="AP68" s="109"/>
      <c r="AQ68" s="112" t="s">
        <v>79</v>
      </c>
      <c r="AR68" s="113"/>
      <c r="AS68" s="114">
        <f>ROUND(AS69+AS76,2)</f>
        <v>0</v>
      </c>
      <c r="AT68" s="115">
        <f>ROUND(SUM(AV68:AW68),2)</f>
        <v>0</v>
      </c>
      <c r="AU68" s="116">
        <f>ROUND(AU69+AU76,5)</f>
        <v>0</v>
      </c>
      <c r="AV68" s="115">
        <f>ROUND(AZ68*L29,2)</f>
        <v>0</v>
      </c>
      <c r="AW68" s="115">
        <f>ROUND(BA68*L30,2)</f>
        <v>0</v>
      </c>
      <c r="AX68" s="115">
        <f>ROUND(BB68*L29,2)</f>
        <v>0</v>
      </c>
      <c r="AY68" s="115">
        <f>ROUND(BC68*L30,2)</f>
        <v>0</v>
      </c>
      <c r="AZ68" s="115">
        <f>ROUND(AZ69+AZ76,2)</f>
        <v>0</v>
      </c>
      <c r="BA68" s="115">
        <f>ROUND(BA69+BA76,2)</f>
        <v>0</v>
      </c>
      <c r="BB68" s="115">
        <f>ROUND(BB69+BB76,2)</f>
        <v>0</v>
      </c>
      <c r="BC68" s="115">
        <f>ROUND(BC69+BC76,2)</f>
        <v>0</v>
      </c>
      <c r="BD68" s="117">
        <f>ROUND(BD69+BD76,2)</f>
        <v>0</v>
      </c>
      <c r="BS68" s="118" t="s">
        <v>72</v>
      </c>
      <c r="BT68" s="118" t="s">
        <v>80</v>
      </c>
      <c r="BU68" s="118" t="s">
        <v>74</v>
      </c>
      <c r="BV68" s="118" t="s">
        <v>75</v>
      </c>
      <c r="BW68" s="118" t="s">
        <v>122</v>
      </c>
      <c r="BX68" s="118" t="s">
        <v>5</v>
      </c>
      <c r="CL68" s="118" t="s">
        <v>19</v>
      </c>
      <c r="CM68" s="118" t="s">
        <v>82</v>
      </c>
    </row>
    <row r="69" s="6" customFormat="1" ht="16.5" customHeight="1">
      <c r="B69" s="119"/>
      <c r="C69" s="120"/>
      <c r="D69" s="120"/>
      <c r="E69" s="121" t="s">
        <v>80</v>
      </c>
      <c r="F69" s="121"/>
      <c r="G69" s="121"/>
      <c r="H69" s="121"/>
      <c r="I69" s="121"/>
      <c r="J69" s="120"/>
      <c r="K69" s="121" t="s">
        <v>84</v>
      </c>
      <c r="L69" s="121"/>
      <c r="M69" s="121"/>
      <c r="N69" s="121"/>
      <c r="O69" s="121"/>
      <c r="P69" s="121"/>
      <c r="Q69" s="121"/>
      <c r="R69" s="121"/>
      <c r="S69" s="121"/>
      <c r="T69" s="121"/>
      <c r="U69" s="121"/>
      <c r="V69" s="121"/>
      <c r="W69" s="121"/>
      <c r="X69" s="121"/>
      <c r="Y69" s="121"/>
      <c r="Z69" s="121"/>
      <c r="AA69" s="121"/>
      <c r="AB69" s="121"/>
      <c r="AC69" s="121"/>
      <c r="AD69" s="121"/>
      <c r="AE69" s="121"/>
      <c r="AF69" s="121"/>
      <c r="AG69" s="122">
        <f>ROUND(SUM(AG70:AG75),2)</f>
        <v>0</v>
      </c>
      <c r="AH69" s="120"/>
      <c r="AI69" s="120"/>
      <c r="AJ69" s="120"/>
      <c r="AK69" s="120"/>
      <c r="AL69" s="120"/>
      <c r="AM69" s="120"/>
      <c r="AN69" s="123">
        <f>SUM(AG69,AT69)</f>
        <v>0</v>
      </c>
      <c r="AO69" s="120"/>
      <c r="AP69" s="120"/>
      <c r="AQ69" s="124" t="s">
        <v>85</v>
      </c>
      <c r="AR69" s="125"/>
      <c r="AS69" s="126">
        <f>ROUND(SUM(AS70:AS75),2)</f>
        <v>0</v>
      </c>
      <c r="AT69" s="127">
        <f>ROUND(SUM(AV69:AW69),2)</f>
        <v>0</v>
      </c>
      <c r="AU69" s="128">
        <f>ROUND(SUM(AU70:AU75),5)</f>
        <v>0</v>
      </c>
      <c r="AV69" s="127">
        <f>ROUND(AZ69*L29,2)</f>
        <v>0</v>
      </c>
      <c r="AW69" s="127">
        <f>ROUND(BA69*L30,2)</f>
        <v>0</v>
      </c>
      <c r="AX69" s="127">
        <f>ROUND(BB69*L29,2)</f>
        <v>0</v>
      </c>
      <c r="AY69" s="127">
        <f>ROUND(BC69*L30,2)</f>
        <v>0</v>
      </c>
      <c r="AZ69" s="127">
        <f>ROUND(SUM(AZ70:AZ75),2)</f>
        <v>0</v>
      </c>
      <c r="BA69" s="127">
        <f>ROUND(SUM(BA70:BA75),2)</f>
        <v>0</v>
      </c>
      <c r="BB69" s="127">
        <f>ROUND(SUM(BB70:BB75),2)</f>
        <v>0</v>
      </c>
      <c r="BC69" s="127">
        <f>ROUND(SUM(BC70:BC75),2)</f>
        <v>0</v>
      </c>
      <c r="BD69" s="129">
        <f>ROUND(SUM(BD70:BD75),2)</f>
        <v>0</v>
      </c>
      <c r="BS69" s="130" t="s">
        <v>72</v>
      </c>
      <c r="BT69" s="130" t="s">
        <v>82</v>
      </c>
      <c r="BU69" s="130" t="s">
        <v>74</v>
      </c>
      <c r="BV69" s="130" t="s">
        <v>75</v>
      </c>
      <c r="BW69" s="130" t="s">
        <v>123</v>
      </c>
      <c r="BX69" s="130" t="s">
        <v>122</v>
      </c>
      <c r="CL69" s="130" t="s">
        <v>19</v>
      </c>
    </row>
    <row r="70" s="6" customFormat="1" ht="16.5" customHeight="1">
      <c r="A70" s="131" t="s">
        <v>87</v>
      </c>
      <c r="B70" s="119"/>
      <c r="C70" s="120"/>
      <c r="D70" s="120"/>
      <c r="E70" s="120"/>
      <c r="F70" s="121" t="s">
        <v>83</v>
      </c>
      <c r="G70" s="121"/>
      <c r="H70" s="121"/>
      <c r="I70" s="121"/>
      <c r="J70" s="121"/>
      <c r="K70" s="120"/>
      <c r="L70" s="121" t="s">
        <v>124</v>
      </c>
      <c r="M70" s="121"/>
      <c r="N70" s="121"/>
      <c r="O70" s="121"/>
      <c r="P70" s="121"/>
      <c r="Q70" s="121"/>
      <c r="R70" s="121"/>
      <c r="S70" s="121"/>
      <c r="T70" s="121"/>
      <c r="U70" s="121"/>
      <c r="V70" s="121"/>
      <c r="W70" s="121"/>
      <c r="X70" s="121"/>
      <c r="Y70" s="121"/>
      <c r="Z70" s="121"/>
      <c r="AA70" s="121"/>
      <c r="AB70" s="121"/>
      <c r="AC70" s="121"/>
      <c r="AD70" s="121"/>
      <c r="AE70" s="121"/>
      <c r="AF70" s="121"/>
      <c r="AG70" s="123">
        <f>'01 - SO 01 - TO Štětí'!J34</f>
        <v>0</v>
      </c>
      <c r="AH70" s="120"/>
      <c r="AI70" s="120"/>
      <c r="AJ70" s="120"/>
      <c r="AK70" s="120"/>
      <c r="AL70" s="120"/>
      <c r="AM70" s="120"/>
      <c r="AN70" s="123">
        <f>SUM(AG70,AT70)</f>
        <v>0</v>
      </c>
      <c r="AO70" s="120"/>
      <c r="AP70" s="120"/>
      <c r="AQ70" s="124" t="s">
        <v>85</v>
      </c>
      <c r="AR70" s="125"/>
      <c r="AS70" s="126">
        <v>0</v>
      </c>
      <c r="AT70" s="127">
        <f>ROUND(SUM(AV70:AW70),2)</f>
        <v>0</v>
      </c>
      <c r="AU70" s="128">
        <f>'01 - SO 01 - TO Štětí'!P93</f>
        <v>0</v>
      </c>
      <c r="AV70" s="127">
        <f>'01 - SO 01 - TO Štětí'!J37</f>
        <v>0</v>
      </c>
      <c r="AW70" s="127">
        <f>'01 - SO 01 - TO Štětí'!J38</f>
        <v>0</v>
      </c>
      <c r="AX70" s="127">
        <f>'01 - SO 01 - TO Štětí'!J39</f>
        <v>0</v>
      </c>
      <c r="AY70" s="127">
        <f>'01 - SO 01 - TO Štětí'!J40</f>
        <v>0</v>
      </c>
      <c r="AZ70" s="127">
        <f>'01 - SO 01 - TO Štětí'!F37</f>
        <v>0</v>
      </c>
      <c r="BA70" s="127">
        <f>'01 - SO 01 - TO Štětí'!F38</f>
        <v>0</v>
      </c>
      <c r="BB70" s="127">
        <f>'01 - SO 01 - TO Štětí'!F39</f>
        <v>0</v>
      </c>
      <c r="BC70" s="127">
        <f>'01 - SO 01 - TO Štětí'!F40</f>
        <v>0</v>
      </c>
      <c r="BD70" s="129">
        <f>'01 - SO 01 - TO Štětí'!F41</f>
        <v>0</v>
      </c>
      <c r="BT70" s="130" t="s">
        <v>89</v>
      </c>
      <c r="BV70" s="130" t="s">
        <v>75</v>
      </c>
      <c r="BW70" s="130" t="s">
        <v>125</v>
      </c>
      <c r="BX70" s="130" t="s">
        <v>123</v>
      </c>
      <c r="CL70" s="130" t="s">
        <v>19</v>
      </c>
    </row>
    <row r="71" s="6" customFormat="1" ht="16.5" customHeight="1">
      <c r="A71" s="131" t="s">
        <v>87</v>
      </c>
      <c r="B71" s="119"/>
      <c r="C71" s="120"/>
      <c r="D71" s="120"/>
      <c r="E71" s="120"/>
      <c r="F71" s="121" t="s">
        <v>91</v>
      </c>
      <c r="G71" s="121"/>
      <c r="H71" s="121"/>
      <c r="I71" s="121"/>
      <c r="J71" s="121"/>
      <c r="K71" s="120"/>
      <c r="L71" s="121" t="s">
        <v>126</v>
      </c>
      <c r="M71" s="121"/>
      <c r="N71" s="121"/>
      <c r="O71" s="121"/>
      <c r="P71" s="121"/>
      <c r="Q71" s="121"/>
      <c r="R71" s="121"/>
      <c r="S71" s="121"/>
      <c r="T71" s="121"/>
      <c r="U71" s="121"/>
      <c r="V71" s="121"/>
      <c r="W71" s="121"/>
      <c r="X71" s="121"/>
      <c r="Y71" s="121"/>
      <c r="Z71" s="121"/>
      <c r="AA71" s="121"/>
      <c r="AB71" s="121"/>
      <c r="AC71" s="121"/>
      <c r="AD71" s="121"/>
      <c r="AE71" s="121"/>
      <c r="AF71" s="121"/>
      <c r="AG71" s="123">
        <f>'02 - SO 02 - TO Litoměřice'!J34</f>
        <v>0</v>
      </c>
      <c r="AH71" s="120"/>
      <c r="AI71" s="120"/>
      <c r="AJ71" s="120"/>
      <c r="AK71" s="120"/>
      <c r="AL71" s="120"/>
      <c r="AM71" s="120"/>
      <c r="AN71" s="123">
        <f>SUM(AG71,AT71)</f>
        <v>0</v>
      </c>
      <c r="AO71" s="120"/>
      <c r="AP71" s="120"/>
      <c r="AQ71" s="124" t="s">
        <v>85</v>
      </c>
      <c r="AR71" s="125"/>
      <c r="AS71" s="126">
        <v>0</v>
      </c>
      <c r="AT71" s="127">
        <f>ROUND(SUM(AV71:AW71),2)</f>
        <v>0</v>
      </c>
      <c r="AU71" s="128">
        <f>'02 - SO 02 - TO Litoměřice'!P91</f>
        <v>0</v>
      </c>
      <c r="AV71" s="127">
        <f>'02 - SO 02 - TO Litoměřice'!J37</f>
        <v>0</v>
      </c>
      <c r="AW71" s="127">
        <f>'02 - SO 02 - TO Litoměřice'!J38</f>
        <v>0</v>
      </c>
      <c r="AX71" s="127">
        <f>'02 - SO 02 - TO Litoměřice'!J39</f>
        <v>0</v>
      </c>
      <c r="AY71" s="127">
        <f>'02 - SO 02 - TO Litoměřice'!J40</f>
        <v>0</v>
      </c>
      <c r="AZ71" s="127">
        <f>'02 - SO 02 - TO Litoměřice'!F37</f>
        <v>0</v>
      </c>
      <c r="BA71" s="127">
        <f>'02 - SO 02 - TO Litoměřice'!F38</f>
        <v>0</v>
      </c>
      <c r="BB71" s="127">
        <f>'02 - SO 02 - TO Litoměřice'!F39</f>
        <v>0</v>
      </c>
      <c r="BC71" s="127">
        <f>'02 - SO 02 - TO Litoměřice'!F40</f>
        <v>0</v>
      </c>
      <c r="BD71" s="129">
        <f>'02 - SO 02 - TO Litoměřice'!F41</f>
        <v>0</v>
      </c>
      <c r="BT71" s="130" t="s">
        <v>89</v>
      </c>
      <c r="BV71" s="130" t="s">
        <v>75</v>
      </c>
      <c r="BW71" s="130" t="s">
        <v>127</v>
      </c>
      <c r="BX71" s="130" t="s">
        <v>123</v>
      </c>
      <c r="CL71" s="130" t="s">
        <v>19</v>
      </c>
    </row>
    <row r="72" s="6" customFormat="1" ht="16.5" customHeight="1">
      <c r="A72" s="131" t="s">
        <v>87</v>
      </c>
      <c r="B72" s="119"/>
      <c r="C72" s="120"/>
      <c r="D72" s="120"/>
      <c r="E72" s="120"/>
      <c r="F72" s="121" t="s">
        <v>94</v>
      </c>
      <c r="G72" s="121"/>
      <c r="H72" s="121"/>
      <c r="I72" s="121"/>
      <c r="J72" s="121"/>
      <c r="K72" s="120"/>
      <c r="L72" s="121" t="s">
        <v>128</v>
      </c>
      <c r="M72" s="121"/>
      <c r="N72" s="121"/>
      <c r="O72" s="121"/>
      <c r="P72" s="121"/>
      <c r="Q72" s="121"/>
      <c r="R72" s="121"/>
      <c r="S72" s="121"/>
      <c r="T72" s="121"/>
      <c r="U72" s="121"/>
      <c r="V72" s="121"/>
      <c r="W72" s="121"/>
      <c r="X72" s="121"/>
      <c r="Y72" s="121"/>
      <c r="Z72" s="121"/>
      <c r="AA72" s="121"/>
      <c r="AB72" s="121"/>
      <c r="AC72" s="121"/>
      <c r="AD72" s="121"/>
      <c r="AE72" s="121"/>
      <c r="AF72" s="121"/>
      <c r="AG72" s="123">
        <f>'03 - SO 03 - TO Děčín východ'!J34</f>
        <v>0</v>
      </c>
      <c r="AH72" s="120"/>
      <c r="AI72" s="120"/>
      <c r="AJ72" s="120"/>
      <c r="AK72" s="120"/>
      <c r="AL72" s="120"/>
      <c r="AM72" s="120"/>
      <c r="AN72" s="123">
        <f>SUM(AG72,AT72)</f>
        <v>0</v>
      </c>
      <c r="AO72" s="120"/>
      <c r="AP72" s="120"/>
      <c r="AQ72" s="124" t="s">
        <v>85</v>
      </c>
      <c r="AR72" s="125"/>
      <c r="AS72" s="126">
        <v>0</v>
      </c>
      <c r="AT72" s="127">
        <f>ROUND(SUM(AV72:AW72),2)</f>
        <v>0</v>
      </c>
      <c r="AU72" s="128">
        <f>'03 - SO 03 - TO Děčín východ'!P91</f>
        <v>0</v>
      </c>
      <c r="AV72" s="127">
        <f>'03 - SO 03 - TO Děčín východ'!J37</f>
        <v>0</v>
      </c>
      <c r="AW72" s="127">
        <f>'03 - SO 03 - TO Děčín východ'!J38</f>
        <v>0</v>
      </c>
      <c r="AX72" s="127">
        <f>'03 - SO 03 - TO Děčín východ'!J39</f>
        <v>0</v>
      </c>
      <c r="AY72" s="127">
        <f>'03 - SO 03 - TO Děčín východ'!J40</f>
        <v>0</v>
      </c>
      <c r="AZ72" s="127">
        <f>'03 - SO 03 - TO Děčín východ'!F37</f>
        <v>0</v>
      </c>
      <c r="BA72" s="127">
        <f>'03 - SO 03 - TO Děčín východ'!F38</f>
        <v>0</v>
      </c>
      <c r="BB72" s="127">
        <f>'03 - SO 03 - TO Děčín východ'!F39</f>
        <v>0</v>
      </c>
      <c r="BC72" s="127">
        <f>'03 - SO 03 - TO Děčín východ'!F40</f>
        <v>0</v>
      </c>
      <c r="BD72" s="129">
        <f>'03 - SO 03 - TO Děčín východ'!F41</f>
        <v>0</v>
      </c>
      <c r="BT72" s="130" t="s">
        <v>89</v>
      </c>
      <c r="BV72" s="130" t="s">
        <v>75</v>
      </c>
      <c r="BW72" s="130" t="s">
        <v>129</v>
      </c>
      <c r="BX72" s="130" t="s">
        <v>123</v>
      </c>
      <c r="CL72" s="130" t="s">
        <v>19</v>
      </c>
    </row>
    <row r="73" s="6" customFormat="1" ht="16.5" customHeight="1">
      <c r="A73" s="131" t="s">
        <v>87</v>
      </c>
      <c r="B73" s="119"/>
      <c r="C73" s="120"/>
      <c r="D73" s="120"/>
      <c r="E73" s="120"/>
      <c r="F73" s="121" t="s">
        <v>97</v>
      </c>
      <c r="G73" s="121"/>
      <c r="H73" s="121"/>
      <c r="I73" s="121"/>
      <c r="J73" s="121"/>
      <c r="K73" s="120"/>
      <c r="L73" s="121" t="s">
        <v>130</v>
      </c>
      <c r="M73" s="121"/>
      <c r="N73" s="121"/>
      <c r="O73" s="121"/>
      <c r="P73" s="121"/>
      <c r="Q73" s="121"/>
      <c r="R73" s="121"/>
      <c r="S73" s="121"/>
      <c r="T73" s="121"/>
      <c r="U73" s="121"/>
      <c r="V73" s="121"/>
      <c r="W73" s="121"/>
      <c r="X73" s="121"/>
      <c r="Y73" s="121"/>
      <c r="Z73" s="121"/>
      <c r="AA73" s="121"/>
      <c r="AB73" s="121"/>
      <c r="AC73" s="121"/>
      <c r="AD73" s="121"/>
      <c r="AE73" s="121"/>
      <c r="AF73" s="121"/>
      <c r="AG73" s="123">
        <f>'04 - SO 04 - TO Ústí n. L...'!J34</f>
        <v>0</v>
      </c>
      <c r="AH73" s="120"/>
      <c r="AI73" s="120"/>
      <c r="AJ73" s="120"/>
      <c r="AK73" s="120"/>
      <c r="AL73" s="120"/>
      <c r="AM73" s="120"/>
      <c r="AN73" s="123">
        <f>SUM(AG73,AT73)</f>
        <v>0</v>
      </c>
      <c r="AO73" s="120"/>
      <c r="AP73" s="120"/>
      <c r="AQ73" s="124" t="s">
        <v>85</v>
      </c>
      <c r="AR73" s="125"/>
      <c r="AS73" s="126">
        <v>0</v>
      </c>
      <c r="AT73" s="127">
        <f>ROUND(SUM(AV73:AW73),2)</f>
        <v>0</v>
      </c>
      <c r="AU73" s="128">
        <f>'04 - SO 04 - TO Ústí n. L...'!P91</f>
        <v>0</v>
      </c>
      <c r="AV73" s="127">
        <f>'04 - SO 04 - TO Ústí n. L...'!J37</f>
        <v>0</v>
      </c>
      <c r="AW73" s="127">
        <f>'04 - SO 04 - TO Ústí n. L...'!J38</f>
        <v>0</v>
      </c>
      <c r="AX73" s="127">
        <f>'04 - SO 04 - TO Ústí n. L...'!J39</f>
        <v>0</v>
      </c>
      <c r="AY73" s="127">
        <f>'04 - SO 04 - TO Ústí n. L...'!J40</f>
        <v>0</v>
      </c>
      <c r="AZ73" s="127">
        <f>'04 - SO 04 - TO Ústí n. L...'!F37</f>
        <v>0</v>
      </c>
      <c r="BA73" s="127">
        <f>'04 - SO 04 - TO Ústí n. L...'!F38</f>
        <v>0</v>
      </c>
      <c r="BB73" s="127">
        <f>'04 - SO 04 - TO Ústí n. L...'!F39</f>
        <v>0</v>
      </c>
      <c r="BC73" s="127">
        <f>'04 - SO 04 - TO Ústí n. L...'!F40</f>
        <v>0</v>
      </c>
      <c r="BD73" s="129">
        <f>'04 - SO 04 - TO Ústí n. L...'!F41</f>
        <v>0</v>
      </c>
      <c r="BT73" s="130" t="s">
        <v>89</v>
      </c>
      <c r="BV73" s="130" t="s">
        <v>75</v>
      </c>
      <c r="BW73" s="130" t="s">
        <v>131</v>
      </c>
      <c r="BX73" s="130" t="s">
        <v>123</v>
      </c>
      <c r="CL73" s="130" t="s">
        <v>19</v>
      </c>
    </row>
    <row r="74" s="6" customFormat="1" ht="16.5" customHeight="1">
      <c r="A74" s="131" t="s">
        <v>87</v>
      </c>
      <c r="B74" s="119"/>
      <c r="C74" s="120"/>
      <c r="D74" s="120"/>
      <c r="E74" s="120"/>
      <c r="F74" s="121" t="s">
        <v>100</v>
      </c>
      <c r="G74" s="121"/>
      <c r="H74" s="121"/>
      <c r="I74" s="121"/>
      <c r="J74" s="121"/>
      <c r="K74" s="120"/>
      <c r="L74" s="121" t="s">
        <v>132</v>
      </c>
      <c r="M74" s="121"/>
      <c r="N74" s="121"/>
      <c r="O74" s="121"/>
      <c r="P74" s="121"/>
      <c r="Q74" s="121"/>
      <c r="R74" s="121"/>
      <c r="S74" s="121"/>
      <c r="T74" s="121"/>
      <c r="U74" s="121"/>
      <c r="V74" s="121"/>
      <c r="W74" s="121"/>
      <c r="X74" s="121"/>
      <c r="Y74" s="121"/>
      <c r="Z74" s="121"/>
      <c r="AA74" s="121"/>
      <c r="AB74" s="121"/>
      <c r="AC74" s="121"/>
      <c r="AD74" s="121"/>
      <c r="AE74" s="121"/>
      <c r="AF74" s="121"/>
      <c r="AG74" s="123">
        <f>'05 - SO 05 - TO Rumburk'!J34</f>
        <v>0</v>
      </c>
      <c r="AH74" s="120"/>
      <c r="AI74" s="120"/>
      <c r="AJ74" s="120"/>
      <c r="AK74" s="120"/>
      <c r="AL74" s="120"/>
      <c r="AM74" s="120"/>
      <c r="AN74" s="123">
        <f>SUM(AG74,AT74)</f>
        <v>0</v>
      </c>
      <c r="AO74" s="120"/>
      <c r="AP74" s="120"/>
      <c r="AQ74" s="124" t="s">
        <v>85</v>
      </c>
      <c r="AR74" s="125"/>
      <c r="AS74" s="126">
        <v>0</v>
      </c>
      <c r="AT74" s="127">
        <f>ROUND(SUM(AV74:AW74),2)</f>
        <v>0</v>
      </c>
      <c r="AU74" s="128">
        <f>'05 - SO 05 - TO Rumburk'!P91</f>
        <v>0</v>
      </c>
      <c r="AV74" s="127">
        <f>'05 - SO 05 - TO Rumburk'!J37</f>
        <v>0</v>
      </c>
      <c r="AW74" s="127">
        <f>'05 - SO 05 - TO Rumburk'!J38</f>
        <v>0</v>
      </c>
      <c r="AX74" s="127">
        <f>'05 - SO 05 - TO Rumburk'!J39</f>
        <v>0</v>
      </c>
      <c r="AY74" s="127">
        <f>'05 - SO 05 - TO Rumburk'!J40</f>
        <v>0</v>
      </c>
      <c r="AZ74" s="127">
        <f>'05 - SO 05 - TO Rumburk'!F37</f>
        <v>0</v>
      </c>
      <c r="BA74" s="127">
        <f>'05 - SO 05 - TO Rumburk'!F38</f>
        <v>0</v>
      </c>
      <c r="BB74" s="127">
        <f>'05 - SO 05 - TO Rumburk'!F39</f>
        <v>0</v>
      </c>
      <c r="BC74" s="127">
        <f>'05 - SO 05 - TO Rumburk'!F40</f>
        <v>0</v>
      </c>
      <c r="BD74" s="129">
        <f>'05 - SO 05 - TO Rumburk'!F41</f>
        <v>0</v>
      </c>
      <c r="BT74" s="130" t="s">
        <v>89</v>
      </c>
      <c r="BV74" s="130" t="s">
        <v>75</v>
      </c>
      <c r="BW74" s="130" t="s">
        <v>133</v>
      </c>
      <c r="BX74" s="130" t="s">
        <v>123</v>
      </c>
      <c r="CL74" s="130" t="s">
        <v>19</v>
      </c>
    </row>
    <row r="75" s="6" customFormat="1" ht="16.5" customHeight="1">
      <c r="A75" s="131" t="s">
        <v>87</v>
      </c>
      <c r="B75" s="119"/>
      <c r="C75" s="120"/>
      <c r="D75" s="120"/>
      <c r="E75" s="120"/>
      <c r="F75" s="121" t="s">
        <v>103</v>
      </c>
      <c r="G75" s="121"/>
      <c r="H75" s="121"/>
      <c r="I75" s="121"/>
      <c r="J75" s="121"/>
      <c r="K75" s="120"/>
      <c r="L75" s="121" t="s">
        <v>134</v>
      </c>
      <c r="M75" s="121"/>
      <c r="N75" s="121"/>
      <c r="O75" s="121"/>
      <c r="P75" s="121"/>
      <c r="Q75" s="121"/>
      <c r="R75" s="121"/>
      <c r="S75" s="121"/>
      <c r="T75" s="121"/>
      <c r="U75" s="121"/>
      <c r="V75" s="121"/>
      <c r="W75" s="121"/>
      <c r="X75" s="121"/>
      <c r="Y75" s="121"/>
      <c r="Z75" s="121"/>
      <c r="AA75" s="121"/>
      <c r="AB75" s="121"/>
      <c r="AC75" s="121"/>
      <c r="AD75" s="121"/>
      <c r="AE75" s="121"/>
      <c r="AF75" s="121"/>
      <c r="AG75" s="123">
        <f>'06 - SO 06 - TO Česká Kam...'!J34</f>
        <v>0</v>
      </c>
      <c r="AH75" s="120"/>
      <c r="AI75" s="120"/>
      <c r="AJ75" s="120"/>
      <c r="AK75" s="120"/>
      <c r="AL75" s="120"/>
      <c r="AM75" s="120"/>
      <c r="AN75" s="123">
        <f>SUM(AG75,AT75)</f>
        <v>0</v>
      </c>
      <c r="AO75" s="120"/>
      <c r="AP75" s="120"/>
      <c r="AQ75" s="124" t="s">
        <v>85</v>
      </c>
      <c r="AR75" s="125"/>
      <c r="AS75" s="126">
        <v>0</v>
      </c>
      <c r="AT75" s="127">
        <f>ROUND(SUM(AV75:AW75),2)</f>
        <v>0</v>
      </c>
      <c r="AU75" s="128">
        <f>'06 - SO 06 - TO Česká Kam...'!P91</f>
        <v>0</v>
      </c>
      <c r="AV75" s="127">
        <f>'06 - SO 06 - TO Česká Kam...'!J37</f>
        <v>0</v>
      </c>
      <c r="AW75" s="127">
        <f>'06 - SO 06 - TO Česká Kam...'!J38</f>
        <v>0</v>
      </c>
      <c r="AX75" s="127">
        <f>'06 - SO 06 - TO Česká Kam...'!J39</f>
        <v>0</v>
      </c>
      <c r="AY75" s="127">
        <f>'06 - SO 06 - TO Česká Kam...'!J40</f>
        <v>0</v>
      </c>
      <c r="AZ75" s="127">
        <f>'06 - SO 06 - TO Česká Kam...'!F37</f>
        <v>0</v>
      </c>
      <c r="BA75" s="127">
        <f>'06 - SO 06 - TO Česká Kam...'!F38</f>
        <v>0</v>
      </c>
      <c r="BB75" s="127">
        <f>'06 - SO 06 - TO Česká Kam...'!F39</f>
        <v>0</v>
      </c>
      <c r="BC75" s="127">
        <f>'06 - SO 06 - TO Česká Kam...'!F40</f>
        <v>0</v>
      </c>
      <c r="BD75" s="129">
        <f>'06 - SO 06 - TO Česká Kam...'!F41</f>
        <v>0</v>
      </c>
      <c r="BT75" s="130" t="s">
        <v>89</v>
      </c>
      <c r="BV75" s="130" t="s">
        <v>75</v>
      </c>
      <c r="BW75" s="130" t="s">
        <v>135</v>
      </c>
      <c r="BX75" s="130" t="s">
        <v>123</v>
      </c>
      <c r="CL75" s="130" t="s">
        <v>19</v>
      </c>
    </row>
    <row r="76" s="6" customFormat="1" ht="16.5" customHeight="1">
      <c r="A76" s="131" t="s">
        <v>87</v>
      </c>
      <c r="B76" s="119"/>
      <c r="C76" s="120"/>
      <c r="D76" s="120"/>
      <c r="E76" s="121" t="s">
        <v>82</v>
      </c>
      <c r="F76" s="121"/>
      <c r="G76" s="121"/>
      <c r="H76" s="121"/>
      <c r="I76" s="121"/>
      <c r="J76" s="120"/>
      <c r="K76" s="121" t="s">
        <v>118</v>
      </c>
      <c r="L76" s="121"/>
      <c r="M76" s="121"/>
      <c r="N76" s="121"/>
      <c r="O76" s="121"/>
      <c r="P76" s="121"/>
      <c r="Q76" s="121"/>
      <c r="R76" s="121"/>
      <c r="S76" s="121"/>
      <c r="T76" s="121"/>
      <c r="U76" s="121"/>
      <c r="V76" s="121"/>
      <c r="W76" s="121"/>
      <c r="X76" s="121"/>
      <c r="Y76" s="121"/>
      <c r="Z76" s="121"/>
      <c r="AA76" s="121"/>
      <c r="AB76" s="121"/>
      <c r="AC76" s="121"/>
      <c r="AD76" s="121"/>
      <c r="AE76" s="121"/>
      <c r="AF76" s="121"/>
      <c r="AG76" s="123">
        <f>'2 - VRN'!J32</f>
        <v>0</v>
      </c>
      <c r="AH76" s="120"/>
      <c r="AI76" s="120"/>
      <c r="AJ76" s="120"/>
      <c r="AK76" s="120"/>
      <c r="AL76" s="120"/>
      <c r="AM76" s="120"/>
      <c r="AN76" s="123">
        <f>SUM(AG76,AT76)</f>
        <v>0</v>
      </c>
      <c r="AO76" s="120"/>
      <c r="AP76" s="120"/>
      <c r="AQ76" s="124" t="s">
        <v>85</v>
      </c>
      <c r="AR76" s="125"/>
      <c r="AS76" s="132">
        <v>0</v>
      </c>
      <c r="AT76" s="133">
        <f>ROUND(SUM(AV76:AW76),2)</f>
        <v>0</v>
      </c>
      <c r="AU76" s="134">
        <f>'2 - VRN'!P85</f>
        <v>0</v>
      </c>
      <c r="AV76" s="133">
        <f>'2 - VRN'!J35</f>
        <v>0</v>
      </c>
      <c r="AW76" s="133">
        <f>'2 - VRN'!J36</f>
        <v>0</v>
      </c>
      <c r="AX76" s="133">
        <f>'2 - VRN'!J37</f>
        <v>0</v>
      </c>
      <c r="AY76" s="133">
        <f>'2 - VRN'!J38</f>
        <v>0</v>
      </c>
      <c r="AZ76" s="133">
        <f>'2 - VRN'!F35</f>
        <v>0</v>
      </c>
      <c r="BA76" s="133">
        <f>'2 - VRN'!F36</f>
        <v>0</v>
      </c>
      <c r="BB76" s="133">
        <f>'2 - VRN'!F37</f>
        <v>0</v>
      </c>
      <c r="BC76" s="133">
        <f>'2 - VRN'!F38</f>
        <v>0</v>
      </c>
      <c r="BD76" s="135">
        <f>'2 - VRN'!F39</f>
        <v>0</v>
      </c>
      <c r="BT76" s="130" t="s">
        <v>82</v>
      </c>
      <c r="BV76" s="130" t="s">
        <v>75</v>
      </c>
      <c r="BW76" s="130" t="s">
        <v>136</v>
      </c>
      <c r="BX76" s="130" t="s">
        <v>122</v>
      </c>
      <c r="CL76" s="130" t="s">
        <v>19</v>
      </c>
    </row>
    <row r="77" s="1" customFormat="1" ht="30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43"/>
    </row>
    <row r="78" s="1" customFormat="1" ht="6.96" customHeight="1">
      <c r="B78" s="57"/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/>
      <c r="AE78" s="58"/>
      <c r="AF78" s="58"/>
      <c r="AG78" s="58"/>
      <c r="AH78" s="58"/>
      <c r="AI78" s="58"/>
      <c r="AJ78" s="58"/>
      <c r="AK78" s="58"/>
      <c r="AL78" s="58"/>
      <c r="AM78" s="58"/>
      <c r="AN78" s="58"/>
      <c r="AO78" s="58"/>
      <c r="AP78" s="58"/>
      <c r="AQ78" s="58"/>
      <c r="AR78" s="43"/>
    </row>
  </sheetData>
  <sheetProtection sheet="1" formatColumns="0" formatRows="0" objects="1" scenarios="1" spinCount="100000" saltValue="qLhb85Uk1+KeJy3FzxTFRL9ave7Gwdl2EQyt5rNmrFZZTmbzQm4GXZTHXsWAwtJDOs2tM8uztlN7qohI0Kh4kA==" hashValue="yfXjMEQkwwnoEKE5XsQm2LKqZTdONyYI4KDjZTaUjOldZhg+7PbJkkJAw2wYArz/+fqUFZyOE5AgqerIIxUGgQ==" algorithmName="SHA-512" password="CC35"/>
  <mergeCells count="126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74:AP74"/>
    <mergeCell ref="AN73:AP73"/>
    <mergeCell ref="AN75:AP75"/>
    <mergeCell ref="AN76:AP76"/>
    <mergeCell ref="F71:J71"/>
    <mergeCell ref="F62:J62"/>
    <mergeCell ref="F61:J61"/>
    <mergeCell ref="F63:J63"/>
    <mergeCell ref="F64:J64"/>
    <mergeCell ref="F65:J65"/>
    <mergeCell ref="F66:J66"/>
    <mergeCell ref="E67:I67"/>
    <mergeCell ref="D68:H68"/>
    <mergeCell ref="E69:I69"/>
    <mergeCell ref="F70:J70"/>
    <mergeCell ref="F72:J72"/>
    <mergeCell ref="F73:J73"/>
    <mergeCell ref="F74:J74"/>
    <mergeCell ref="F75:J75"/>
    <mergeCell ref="E76:I76"/>
    <mergeCell ref="AG64:AM64"/>
    <mergeCell ref="AG63:AM63"/>
    <mergeCell ref="AG65:AM65"/>
    <mergeCell ref="AG66:AM66"/>
    <mergeCell ref="AG67:AM67"/>
    <mergeCell ref="AG68:AM68"/>
    <mergeCell ref="AG69:AM69"/>
    <mergeCell ref="AG70:AM70"/>
    <mergeCell ref="AG71:AM71"/>
    <mergeCell ref="AG72:AM72"/>
    <mergeCell ref="AG73:AM73"/>
    <mergeCell ref="AG74:AM74"/>
    <mergeCell ref="AG75:AM75"/>
    <mergeCell ref="AG76:AM76"/>
    <mergeCell ref="K69:AF69"/>
    <mergeCell ref="J68:AF68"/>
    <mergeCell ref="L70:AF70"/>
    <mergeCell ref="L71:AF71"/>
    <mergeCell ref="L72:AF72"/>
    <mergeCell ref="L73:AF73"/>
    <mergeCell ref="L74:AF74"/>
    <mergeCell ref="L75:AF75"/>
    <mergeCell ref="K76:AF76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G59:AM59"/>
    <mergeCell ref="AG60:AM60"/>
    <mergeCell ref="AG61:AM61"/>
    <mergeCell ref="AG62:AM62"/>
    <mergeCell ref="AG54:AM54"/>
    <mergeCell ref="AN54:AP54"/>
    <mergeCell ref="C52:G52"/>
    <mergeCell ref="I52:AF52"/>
    <mergeCell ref="J55:AF55"/>
    <mergeCell ref="K56:AF56"/>
    <mergeCell ref="L57:AF57"/>
    <mergeCell ref="L58:AF58"/>
    <mergeCell ref="L59:AF59"/>
    <mergeCell ref="L60:AF60"/>
    <mergeCell ref="L61:AF61"/>
    <mergeCell ref="L62:AF62"/>
    <mergeCell ref="L63:AF63"/>
    <mergeCell ref="L64:AF64"/>
    <mergeCell ref="L65:AF65"/>
    <mergeCell ref="L66:AF66"/>
    <mergeCell ref="K67:AF67"/>
    <mergeCell ref="D55:H55"/>
    <mergeCell ref="E56:I56"/>
    <mergeCell ref="F57:J57"/>
    <mergeCell ref="F58:J58"/>
    <mergeCell ref="F59:J59"/>
    <mergeCell ref="F60:J60"/>
    <mergeCell ref="AN58:AP58"/>
    <mergeCell ref="AN61:AP61"/>
    <mergeCell ref="AN59:AP59"/>
    <mergeCell ref="AN60:AP60"/>
    <mergeCell ref="AN62:AP62"/>
    <mergeCell ref="AN63:AP63"/>
    <mergeCell ref="AN64:AP64"/>
    <mergeCell ref="AN65:AP65"/>
    <mergeCell ref="AN66:AP66"/>
    <mergeCell ref="AN67:AP67"/>
    <mergeCell ref="AN68:AP68"/>
    <mergeCell ref="AN69:AP69"/>
    <mergeCell ref="AN70:AP70"/>
    <mergeCell ref="AN71:AP71"/>
    <mergeCell ref="AN72:AP72"/>
  </mergeCells>
  <hyperlinks>
    <hyperlink ref="A57" location="'01 - SO 01 - TO Roudnice ...'!C2" display="/"/>
    <hyperlink ref="A58" location="'02 - SO 02 - TO Lovosice'!C2" display="/"/>
    <hyperlink ref="A59" location="'03 - SO 03 - TO Ústí n. L...'!C2" display="/"/>
    <hyperlink ref="A60" location="'04 - SO 04 - TO Děčín hl. n.'!C2" display="/"/>
    <hyperlink ref="A61" location="'05 - SO 05 - TO Roudnice ...'!C2" display="/"/>
    <hyperlink ref="A62" location="'06 - SO 06 - TO Lovosice'!C2" display="/"/>
    <hyperlink ref="A63" location="'07 - SO 07 - TO Ústí n.L.'!C2" display="/"/>
    <hyperlink ref="A64" location="'08 - SO 08 - TO Roudnice ...'!C2" display="/"/>
    <hyperlink ref="A65" location="'09 - SO 09 - TO Lovosice'!C2" display="/"/>
    <hyperlink ref="A66" location="'10 - Souhrnné výkony SO 0...'!C2" display="/"/>
    <hyperlink ref="A67" location="'02 - VRN'!C2" display="/"/>
    <hyperlink ref="A70" location="'01 - SO 01 - TO Štětí'!C2" display="/"/>
    <hyperlink ref="A71" location="'02 - SO 02 - TO Litoměřice'!C2" display="/"/>
    <hyperlink ref="A72" location="'03 - SO 03 - TO Děčín východ'!C2" display="/"/>
    <hyperlink ref="A73" location="'04 - SO 04 - TO Ústí n. L...'!C2" display="/"/>
    <hyperlink ref="A74" location="'05 - SO 05 - TO Rumburk'!C2" display="/"/>
    <hyperlink ref="A75" location="'06 - SO 06 - TO Česká Kam...'!C2" display="/"/>
    <hyperlink ref="A76" location="'2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114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82</v>
      </c>
    </row>
    <row r="4" ht="24.96" customHeight="1">
      <c r="B4" s="20"/>
      <c r="D4" s="140" t="s">
        <v>137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Oprava geometrických parametrů koleje (OBLAST Č. 1)</v>
      </c>
      <c r="F7" s="141"/>
      <c r="G7" s="141"/>
      <c r="H7" s="141"/>
      <c r="L7" s="20"/>
    </row>
    <row r="8">
      <c r="B8" s="20"/>
      <c r="D8" s="141" t="s">
        <v>138</v>
      </c>
      <c r="L8" s="20"/>
    </row>
    <row r="9" ht="16.5" customHeight="1">
      <c r="B9" s="20"/>
      <c r="E9" s="142" t="s">
        <v>139</v>
      </c>
      <c r="L9" s="20"/>
    </row>
    <row r="10" ht="12" customHeight="1">
      <c r="B10" s="20"/>
      <c r="D10" s="141" t="s">
        <v>140</v>
      </c>
      <c r="L10" s="20"/>
    </row>
    <row r="11" s="1" customFormat="1" ht="16.5" customHeight="1">
      <c r="B11" s="43"/>
      <c r="E11" s="141" t="s">
        <v>141</v>
      </c>
      <c r="F11" s="1"/>
      <c r="G11" s="1"/>
      <c r="H11" s="1"/>
      <c r="I11" s="143"/>
      <c r="L11" s="43"/>
    </row>
    <row r="12" s="1" customFormat="1" ht="12" customHeight="1">
      <c r="B12" s="43"/>
      <c r="D12" s="141" t="s">
        <v>142</v>
      </c>
      <c r="I12" s="143"/>
      <c r="L12" s="43"/>
    </row>
    <row r="13" s="1" customFormat="1" ht="36.96" customHeight="1">
      <c r="B13" s="43"/>
      <c r="E13" s="144" t="s">
        <v>597</v>
      </c>
      <c r="F13" s="1"/>
      <c r="G13" s="1"/>
      <c r="H13" s="1"/>
      <c r="I13" s="143"/>
      <c r="L13" s="43"/>
    </row>
    <row r="14" s="1" customFormat="1">
      <c r="B14" s="43"/>
      <c r="I14" s="143"/>
      <c r="L14" s="43"/>
    </row>
    <row r="15" s="1" customFormat="1" ht="12" customHeight="1">
      <c r="B15" s="43"/>
      <c r="D15" s="141" t="s">
        <v>18</v>
      </c>
      <c r="F15" s="17" t="s">
        <v>19</v>
      </c>
      <c r="I15" s="145" t="s">
        <v>20</v>
      </c>
      <c r="J15" s="17" t="s">
        <v>19</v>
      </c>
      <c r="L15" s="43"/>
    </row>
    <row r="16" s="1" customFormat="1" ht="12" customHeight="1">
      <c r="B16" s="43"/>
      <c r="D16" s="141" t="s">
        <v>21</v>
      </c>
      <c r="F16" s="17" t="s">
        <v>22</v>
      </c>
      <c r="I16" s="145" t="s">
        <v>23</v>
      </c>
      <c r="J16" s="146" t="str">
        <f>'Rekapitulace stavby'!AN8</f>
        <v>7. 6. 2019</v>
      </c>
      <c r="L16" s="43"/>
    </row>
    <row r="17" s="1" customFormat="1" ht="10.8" customHeight="1">
      <c r="B17" s="43"/>
      <c r="I17" s="143"/>
      <c r="L17" s="43"/>
    </row>
    <row r="18" s="1" customFormat="1" ht="12" customHeight="1">
      <c r="B18" s="43"/>
      <c r="D18" s="141" t="s">
        <v>25</v>
      </c>
      <c r="I18" s="145" t="s">
        <v>26</v>
      </c>
      <c r="J18" s="17" t="s">
        <v>27</v>
      </c>
      <c r="L18" s="43"/>
    </row>
    <row r="19" s="1" customFormat="1" ht="18" customHeight="1">
      <c r="B19" s="43"/>
      <c r="E19" s="17" t="s">
        <v>28</v>
      </c>
      <c r="I19" s="145" t="s">
        <v>29</v>
      </c>
      <c r="J19" s="17" t="s">
        <v>30</v>
      </c>
      <c r="L19" s="43"/>
    </row>
    <row r="20" s="1" customFormat="1" ht="6.96" customHeight="1">
      <c r="B20" s="43"/>
      <c r="I20" s="143"/>
      <c r="L20" s="43"/>
    </row>
    <row r="21" s="1" customFormat="1" ht="12" customHeight="1">
      <c r="B21" s="43"/>
      <c r="D21" s="141" t="s">
        <v>31</v>
      </c>
      <c r="I21" s="145" t="s">
        <v>26</v>
      </c>
      <c r="J21" s="33" t="str">
        <f>'Rekapitulace stavby'!AN13</f>
        <v>Vyplň údaj</v>
      </c>
      <c r="L21" s="43"/>
    </row>
    <row r="22" s="1" customFormat="1" ht="18" customHeight="1">
      <c r="B22" s="43"/>
      <c r="E22" s="33" t="str">
        <f>'Rekapitulace stavby'!E14</f>
        <v>Vyplň údaj</v>
      </c>
      <c r="F22" s="17"/>
      <c r="G22" s="17"/>
      <c r="H22" s="17"/>
      <c r="I22" s="145" t="s">
        <v>29</v>
      </c>
      <c r="J22" s="33" t="str">
        <f>'Rekapitulace stavby'!AN14</f>
        <v>Vyplň údaj</v>
      </c>
      <c r="L22" s="43"/>
    </row>
    <row r="23" s="1" customFormat="1" ht="6.96" customHeight="1">
      <c r="B23" s="43"/>
      <c r="I23" s="143"/>
      <c r="L23" s="43"/>
    </row>
    <row r="24" s="1" customFormat="1" ht="12" customHeight="1">
      <c r="B24" s="43"/>
      <c r="D24" s="141" t="s">
        <v>33</v>
      </c>
      <c r="I24" s="145" t="s">
        <v>26</v>
      </c>
      <c r="J24" s="17" t="str">
        <f>IF('Rekapitulace stavby'!AN16="","",'Rekapitulace stavby'!AN16)</f>
        <v/>
      </c>
      <c r="L24" s="43"/>
    </row>
    <row r="25" s="1" customFormat="1" ht="18" customHeight="1">
      <c r="B25" s="43"/>
      <c r="E25" s="17" t="str">
        <f>IF('Rekapitulace stavby'!E17="","",'Rekapitulace stavby'!E17)</f>
        <v xml:space="preserve"> </v>
      </c>
      <c r="I25" s="145" t="s">
        <v>29</v>
      </c>
      <c r="J25" s="17" t="str">
        <f>IF('Rekapitulace stavby'!AN17="","",'Rekapitulace stavby'!AN17)</f>
        <v/>
      </c>
      <c r="L25" s="43"/>
    </row>
    <row r="26" s="1" customFormat="1" ht="6.96" customHeight="1">
      <c r="B26" s="43"/>
      <c r="I26" s="143"/>
      <c r="L26" s="43"/>
    </row>
    <row r="27" s="1" customFormat="1" ht="12" customHeight="1">
      <c r="B27" s="43"/>
      <c r="D27" s="141" t="s">
        <v>36</v>
      </c>
      <c r="I27" s="145" t="s">
        <v>26</v>
      </c>
      <c r="J27" s="17" t="str">
        <f>IF('Rekapitulace stavby'!AN19="","",'Rekapitulace stavby'!AN19)</f>
        <v/>
      </c>
      <c r="L27" s="43"/>
    </row>
    <row r="28" s="1" customFormat="1" ht="18" customHeight="1">
      <c r="B28" s="43"/>
      <c r="E28" s="17" t="str">
        <f>IF('Rekapitulace stavby'!E20="","",'Rekapitulace stavby'!E20)</f>
        <v xml:space="preserve"> </v>
      </c>
      <c r="I28" s="145" t="s">
        <v>29</v>
      </c>
      <c r="J28" s="17" t="str">
        <f>IF('Rekapitulace stavby'!AN20="","",'Rekapitulace stavby'!AN20)</f>
        <v/>
      </c>
      <c r="L28" s="43"/>
    </row>
    <row r="29" s="1" customFormat="1" ht="6.96" customHeight="1">
      <c r="B29" s="43"/>
      <c r="I29" s="143"/>
      <c r="L29" s="43"/>
    </row>
    <row r="30" s="1" customFormat="1" ht="12" customHeight="1">
      <c r="B30" s="43"/>
      <c r="D30" s="141" t="s">
        <v>37</v>
      </c>
      <c r="I30" s="143"/>
      <c r="L30" s="43"/>
    </row>
    <row r="31" s="7" customFormat="1" ht="45" customHeight="1">
      <c r="B31" s="147"/>
      <c r="E31" s="148" t="s">
        <v>38</v>
      </c>
      <c r="F31" s="148"/>
      <c r="G31" s="148"/>
      <c r="H31" s="148"/>
      <c r="I31" s="149"/>
      <c r="L31" s="147"/>
    </row>
    <row r="32" s="1" customFormat="1" ht="6.96" customHeight="1">
      <c r="B32" s="43"/>
      <c r="I32" s="143"/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25.44" customHeight="1">
      <c r="B34" s="43"/>
      <c r="D34" s="151" t="s">
        <v>39</v>
      </c>
      <c r="I34" s="143"/>
      <c r="J34" s="152">
        <f>ROUND(J91, 2)</f>
        <v>0</v>
      </c>
      <c r="L34" s="43"/>
    </row>
    <row r="35" s="1" customFormat="1" ht="6.96" customHeight="1">
      <c r="B35" s="43"/>
      <c r="D35" s="71"/>
      <c r="E35" s="71"/>
      <c r="F35" s="71"/>
      <c r="G35" s="71"/>
      <c r="H35" s="71"/>
      <c r="I35" s="150"/>
      <c r="J35" s="71"/>
      <c r="K35" s="71"/>
      <c r="L35" s="43"/>
    </row>
    <row r="36" s="1" customFormat="1" ht="14.4" customHeight="1">
      <c r="B36" s="43"/>
      <c r="F36" s="153" t="s">
        <v>41</v>
      </c>
      <c r="I36" s="154" t="s">
        <v>40</v>
      </c>
      <c r="J36" s="153" t="s">
        <v>42</v>
      </c>
      <c r="L36" s="43"/>
    </row>
    <row r="37" s="1" customFormat="1" ht="14.4" customHeight="1">
      <c r="B37" s="43"/>
      <c r="D37" s="141" t="s">
        <v>43</v>
      </c>
      <c r="E37" s="141" t="s">
        <v>44</v>
      </c>
      <c r="F37" s="155">
        <f>ROUND((SUM(BE91:BE107)),  2)</f>
        <v>0</v>
      </c>
      <c r="I37" s="156">
        <v>0.20999999999999999</v>
      </c>
      <c r="J37" s="155">
        <f>ROUND(((SUM(BE91:BE107))*I37),  2)</f>
        <v>0</v>
      </c>
      <c r="L37" s="43"/>
    </row>
    <row r="38" s="1" customFormat="1" ht="14.4" customHeight="1">
      <c r="B38" s="43"/>
      <c r="E38" s="141" t="s">
        <v>45</v>
      </c>
      <c r="F38" s="155">
        <f>ROUND((SUM(BF91:BF107)),  2)</f>
        <v>0</v>
      </c>
      <c r="I38" s="156">
        <v>0.14999999999999999</v>
      </c>
      <c r="J38" s="155">
        <f>ROUND(((SUM(BF91:BF107))*I38),  2)</f>
        <v>0</v>
      </c>
      <c r="L38" s="43"/>
    </row>
    <row r="39" hidden="1" s="1" customFormat="1" ht="14.4" customHeight="1">
      <c r="B39" s="43"/>
      <c r="E39" s="141" t="s">
        <v>46</v>
      </c>
      <c r="F39" s="155">
        <f>ROUND((SUM(BG91:BG107)),  2)</f>
        <v>0</v>
      </c>
      <c r="I39" s="156">
        <v>0.20999999999999999</v>
      </c>
      <c r="J39" s="155">
        <f>0</f>
        <v>0</v>
      </c>
      <c r="L39" s="43"/>
    </row>
    <row r="40" hidden="1" s="1" customFormat="1" ht="14.4" customHeight="1">
      <c r="B40" s="43"/>
      <c r="E40" s="141" t="s">
        <v>47</v>
      </c>
      <c r="F40" s="155">
        <f>ROUND((SUM(BH91:BH107)),  2)</f>
        <v>0</v>
      </c>
      <c r="I40" s="156">
        <v>0.14999999999999999</v>
      </c>
      <c r="J40" s="155">
        <f>0</f>
        <v>0</v>
      </c>
      <c r="L40" s="43"/>
    </row>
    <row r="41" hidden="1" s="1" customFormat="1" ht="14.4" customHeight="1">
      <c r="B41" s="43"/>
      <c r="E41" s="141" t="s">
        <v>48</v>
      </c>
      <c r="F41" s="155">
        <f>ROUND((SUM(BI91:BI107)),  2)</f>
        <v>0</v>
      </c>
      <c r="I41" s="156">
        <v>0</v>
      </c>
      <c r="J41" s="155">
        <f>0</f>
        <v>0</v>
      </c>
      <c r="L41" s="43"/>
    </row>
    <row r="42" s="1" customFormat="1" ht="6.96" customHeight="1">
      <c r="B42" s="43"/>
      <c r="I42" s="143"/>
      <c r="L42" s="43"/>
    </row>
    <row r="43" s="1" customFormat="1" ht="25.44" customHeight="1">
      <c r="B43" s="43"/>
      <c r="C43" s="157"/>
      <c r="D43" s="158" t="s">
        <v>49</v>
      </c>
      <c r="E43" s="159"/>
      <c r="F43" s="159"/>
      <c r="G43" s="160" t="s">
        <v>50</v>
      </c>
      <c r="H43" s="161" t="s">
        <v>51</v>
      </c>
      <c r="I43" s="162"/>
      <c r="J43" s="163">
        <f>SUM(J34:J41)</f>
        <v>0</v>
      </c>
      <c r="K43" s="164"/>
      <c r="L43" s="43"/>
    </row>
    <row r="44" s="1" customFormat="1" ht="14.4" customHeight="1"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43"/>
    </row>
    <row r="48" s="1" customFormat="1" ht="6.96" customHeight="1">
      <c r="B48" s="168"/>
      <c r="C48" s="169"/>
      <c r="D48" s="169"/>
      <c r="E48" s="169"/>
      <c r="F48" s="169"/>
      <c r="G48" s="169"/>
      <c r="H48" s="169"/>
      <c r="I48" s="170"/>
      <c r="J48" s="169"/>
      <c r="K48" s="169"/>
      <c r="L48" s="43"/>
    </row>
    <row r="49" s="1" customFormat="1" ht="24.96" customHeight="1">
      <c r="B49" s="38"/>
      <c r="C49" s="23" t="s">
        <v>144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6.96" customHeight="1">
      <c r="B50" s="38"/>
      <c r="C50" s="39"/>
      <c r="D50" s="39"/>
      <c r="E50" s="39"/>
      <c r="F50" s="39"/>
      <c r="G50" s="39"/>
      <c r="H50" s="39"/>
      <c r="I50" s="143"/>
      <c r="J50" s="39"/>
      <c r="K50" s="39"/>
      <c r="L50" s="43"/>
    </row>
    <row r="51" s="1" customFormat="1" ht="12" customHeight="1">
      <c r="B51" s="38"/>
      <c r="C51" s="32" t="s">
        <v>16</v>
      </c>
      <c r="D51" s="39"/>
      <c r="E51" s="39"/>
      <c r="F51" s="39"/>
      <c r="G51" s="39"/>
      <c r="H51" s="39"/>
      <c r="I51" s="143"/>
      <c r="J51" s="39"/>
      <c r="K51" s="39"/>
      <c r="L51" s="43"/>
    </row>
    <row r="52" s="1" customFormat="1" ht="16.5" customHeight="1">
      <c r="B52" s="38"/>
      <c r="C52" s="39"/>
      <c r="D52" s="39"/>
      <c r="E52" s="171" t="str">
        <f>E7</f>
        <v>Oprava geometrických parametrů koleje (OBLAST Č. 1)</v>
      </c>
      <c r="F52" s="32"/>
      <c r="G52" s="32"/>
      <c r="H52" s="32"/>
      <c r="I52" s="143"/>
      <c r="J52" s="39"/>
      <c r="K52" s="39"/>
      <c r="L52" s="43"/>
    </row>
    <row r="53" ht="12" customHeight="1">
      <c r="B53" s="21"/>
      <c r="C53" s="32" t="s">
        <v>138</v>
      </c>
      <c r="D53" s="22"/>
      <c r="E53" s="22"/>
      <c r="F53" s="22"/>
      <c r="G53" s="22"/>
      <c r="H53" s="22"/>
      <c r="I53" s="136"/>
      <c r="J53" s="22"/>
      <c r="K53" s="22"/>
      <c r="L53" s="20"/>
    </row>
    <row r="54" ht="16.5" customHeight="1">
      <c r="B54" s="21"/>
      <c r="C54" s="22"/>
      <c r="D54" s="22"/>
      <c r="E54" s="171" t="s">
        <v>139</v>
      </c>
      <c r="F54" s="22"/>
      <c r="G54" s="22"/>
      <c r="H54" s="22"/>
      <c r="I54" s="136"/>
      <c r="J54" s="22"/>
      <c r="K54" s="22"/>
      <c r="L54" s="20"/>
    </row>
    <row r="55" ht="12" customHeight="1">
      <c r="B55" s="21"/>
      <c r="C55" s="32" t="s">
        <v>140</v>
      </c>
      <c r="D55" s="22"/>
      <c r="E55" s="22"/>
      <c r="F55" s="22"/>
      <c r="G55" s="22"/>
      <c r="H55" s="22"/>
      <c r="I55" s="136"/>
      <c r="J55" s="22"/>
      <c r="K55" s="22"/>
      <c r="L55" s="20"/>
    </row>
    <row r="56" s="1" customFormat="1" ht="16.5" customHeight="1">
      <c r="B56" s="38"/>
      <c r="C56" s="39"/>
      <c r="D56" s="39"/>
      <c r="E56" s="32" t="s">
        <v>141</v>
      </c>
      <c r="F56" s="39"/>
      <c r="G56" s="39"/>
      <c r="H56" s="39"/>
      <c r="I56" s="143"/>
      <c r="J56" s="39"/>
      <c r="K56" s="39"/>
      <c r="L56" s="43"/>
    </row>
    <row r="57" s="1" customFormat="1" ht="12" customHeight="1">
      <c r="B57" s="38"/>
      <c r="C57" s="32" t="s">
        <v>142</v>
      </c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16.5" customHeight="1">
      <c r="B58" s="38"/>
      <c r="C58" s="39"/>
      <c r="D58" s="39"/>
      <c r="E58" s="64" t="str">
        <f>E13</f>
        <v>09 - SO 09 - TO Lovosice</v>
      </c>
      <c r="F58" s="39"/>
      <c r="G58" s="39"/>
      <c r="H58" s="39"/>
      <c r="I58" s="143"/>
      <c r="J58" s="39"/>
      <c r="K58" s="39"/>
      <c r="L58" s="43"/>
    </row>
    <row r="59" s="1" customFormat="1" ht="6.96" customHeight="1">
      <c r="B59" s="38"/>
      <c r="C59" s="39"/>
      <c r="D59" s="39"/>
      <c r="E59" s="39"/>
      <c r="F59" s="39"/>
      <c r="G59" s="39"/>
      <c r="H59" s="39"/>
      <c r="I59" s="143"/>
      <c r="J59" s="39"/>
      <c r="K59" s="39"/>
      <c r="L59" s="43"/>
    </row>
    <row r="60" s="1" customFormat="1" ht="12" customHeight="1">
      <c r="B60" s="38"/>
      <c r="C60" s="32" t="s">
        <v>21</v>
      </c>
      <c r="D60" s="39"/>
      <c r="E60" s="39"/>
      <c r="F60" s="27" t="str">
        <f>F16</f>
        <v>obvod ST Ústí nad Labem</v>
      </c>
      <c r="G60" s="39"/>
      <c r="H60" s="39"/>
      <c r="I60" s="145" t="s">
        <v>23</v>
      </c>
      <c r="J60" s="67" t="str">
        <f>IF(J16="","",J16)</f>
        <v>7. 6. 2019</v>
      </c>
      <c r="K60" s="39"/>
      <c r="L60" s="43"/>
    </row>
    <row r="61" s="1" customFormat="1" ht="6.96" customHeight="1">
      <c r="B61" s="38"/>
      <c r="C61" s="39"/>
      <c r="D61" s="39"/>
      <c r="E61" s="39"/>
      <c r="F61" s="39"/>
      <c r="G61" s="39"/>
      <c r="H61" s="39"/>
      <c r="I61" s="143"/>
      <c r="J61" s="39"/>
      <c r="K61" s="39"/>
      <c r="L61" s="43"/>
    </row>
    <row r="62" s="1" customFormat="1" ht="13.65" customHeight="1">
      <c r="B62" s="38"/>
      <c r="C62" s="32" t="s">
        <v>25</v>
      </c>
      <c r="D62" s="39"/>
      <c r="E62" s="39"/>
      <c r="F62" s="27" t="str">
        <f>E19</f>
        <v>SŽDC s.o., OŘ Ústí n.L., ST Ústí n.L.</v>
      </c>
      <c r="G62" s="39"/>
      <c r="H62" s="39"/>
      <c r="I62" s="145" t="s">
        <v>33</v>
      </c>
      <c r="J62" s="36" t="str">
        <f>E25</f>
        <v xml:space="preserve"> </v>
      </c>
      <c r="K62" s="39"/>
      <c r="L62" s="43"/>
    </row>
    <row r="63" s="1" customFormat="1" ht="13.65" customHeight="1">
      <c r="B63" s="38"/>
      <c r="C63" s="32" t="s">
        <v>31</v>
      </c>
      <c r="D63" s="39"/>
      <c r="E63" s="39"/>
      <c r="F63" s="27" t="str">
        <f>IF(E22="","",E22)</f>
        <v>Vyplň údaj</v>
      </c>
      <c r="G63" s="39"/>
      <c r="H63" s="39"/>
      <c r="I63" s="145" t="s">
        <v>36</v>
      </c>
      <c r="J63" s="36" t="str">
        <f>E28</f>
        <v xml:space="preserve"> </v>
      </c>
      <c r="K63" s="39"/>
      <c r="L63" s="43"/>
    </row>
    <row r="64" s="1" customFormat="1" ht="10.32" customHeight="1">
      <c r="B64" s="38"/>
      <c r="C64" s="39"/>
      <c r="D64" s="39"/>
      <c r="E64" s="39"/>
      <c r="F64" s="39"/>
      <c r="G64" s="39"/>
      <c r="H64" s="39"/>
      <c r="I64" s="143"/>
      <c r="J64" s="39"/>
      <c r="K64" s="39"/>
      <c r="L64" s="43"/>
    </row>
    <row r="65" s="1" customFormat="1" ht="29.28" customHeight="1">
      <c r="B65" s="38"/>
      <c r="C65" s="172" t="s">
        <v>145</v>
      </c>
      <c r="D65" s="173"/>
      <c r="E65" s="173"/>
      <c r="F65" s="173"/>
      <c r="G65" s="173"/>
      <c r="H65" s="173"/>
      <c r="I65" s="174"/>
      <c r="J65" s="175" t="s">
        <v>146</v>
      </c>
      <c r="K65" s="173"/>
      <c r="L65" s="43"/>
    </row>
    <row r="66" s="1" customFormat="1" ht="10.32" customHeight="1">
      <c r="B66" s="38"/>
      <c r="C66" s="39"/>
      <c r="D66" s="39"/>
      <c r="E66" s="39"/>
      <c r="F66" s="39"/>
      <c r="G66" s="39"/>
      <c r="H66" s="39"/>
      <c r="I66" s="143"/>
      <c r="J66" s="39"/>
      <c r="K66" s="39"/>
      <c r="L66" s="43"/>
    </row>
    <row r="67" s="1" customFormat="1" ht="22.8" customHeight="1">
      <c r="B67" s="38"/>
      <c r="C67" s="176" t="s">
        <v>71</v>
      </c>
      <c r="D67" s="39"/>
      <c r="E67" s="39"/>
      <c r="F67" s="39"/>
      <c r="G67" s="39"/>
      <c r="H67" s="39"/>
      <c r="I67" s="143"/>
      <c r="J67" s="97">
        <f>J91</f>
        <v>0</v>
      </c>
      <c r="K67" s="39"/>
      <c r="L67" s="43"/>
      <c r="AU67" s="17" t="s">
        <v>147</v>
      </c>
    </row>
    <row r="68" s="1" customFormat="1" ht="21.84" customHeight="1">
      <c r="B68" s="38"/>
      <c r="C68" s="39"/>
      <c r="D68" s="39"/>
      <c r="E68" s="39"/>
      <c r="F68" s="39"/>
      <c r="G68" s="39"/>
      <c r="H68" s="39"/>
      <c r="I68" s="143"/>
      <c r="J68" s="39"/>
      <c r="K68" s="39"/>
      <c r="L68" s="43"/>
    </row>
    <row r="69" s="1" customFormat="1" ht="6.96" customHeight="1">
      <c r="B69" s="57"/>
      <c r="C69" s="58"/>
      <c r="D69" s="58"/>
      <c r="E69" s="58"/>
      <c r="F69" s="58"/>
      <c r="G69" s="58"/>
      <c r="H69" s="58"/>
      <c r="I69" s="167"/>
      <c r="J69" s="58"/>
      <c r="K69" s="58"/>
      <c r="L69" s="43"/>
    </row>
    <row r="73" s="1" customFormat="1" ht="6.96" customHeight="1">
      <c r="B73" s="59"/>
      <c r="C73" s="60"/>
      <c r="D73" s="60"/>
      <c r="E73" s="60"/>
      <c r="F73" s="60"/>
      <c r="G73" s="60"/>
      <c r="H73" s="60"/>
      <c r="I73" s="170"/>
      <c r="J73" s="60"/>
      <c r="K73" s="60"/>
      <c r="L73" s="43"/>
    </row>
    <row r="74" s="1" customFormat="1" ht="24.96" customHeight="1">
      <c r="B74" s="38"/>
      <c r="C74" s="23" t="s">
        <v>148</v>
      </c>
      <c r="D74" s="39"/>
      <c r="E74" s="39"/>
      <c r="F74" s="39"/>
      <c r="G74" s="39"/>
      <c r="H74" s="39"/>
      <c r="I74" s="143"/>
      <c r="J74" s="39"/>
      <c r="K74" s="39"/>
      <c r="L74" s="43"/>
    </row>
    <row r="75" s="1" customFormat="1" ht="6.96" customHeight="1">
      <c r="B75" s="38"/>
      <c r="C75" s="39"/>
      <c r="D75" s="39"/>
      <c r="E75" s="39"/>
      <c r="F75" s="39"/>
      <c r="G75" s="39"/>
      <c r="H75" s="39"/>
      <c r="I75" s="143"/>
      <c r="J75" s="39"/>
      <c r="K75" s="39"/>
      <c r="L75" s="43"/>
    </row>
    <row r="76" s="1" customFormat="1" ht="12" customHeight="1">
      <c r="B76" s="38"/>
      <c r="C76" s="32" t="s">
        <v>16</v>
      </c>
      <c r="D76" s="39"/>
      <c r="E76" s="39"/>
      <c r="F76" s="39"/>
      <c r="G76" s="39"/>
      <c r="H76" s="39"/>
      <c r="I76" s="143"/>
      <c r="J76" s="39"/>
      <c r="K76" s="39"/>
      <c r="L76" s="43"/>
    </row>
    <row r="77" s="1" customFormat="1" ht="16.5" customHeight="1">
      <c r="B77" s="38"/>
      <c r="C77" s="39"/>
      <c r="D77" s="39"/>
      <c r="E77" s="171" t="str">
        <f>E7</f>
        <v>Oprava geometrických parametrů koleje (OBLAST Č. 1)</v>
      </c>
      <c r="F77" s="32"/>
      <c r="G77" s="32"/>
      <c r="H77" s="32"/>
      <c r="I77" s="143"/>
      <c r="J77" s="39"/>
      <c r="K77" s="39"/>
      <c r="L77" s="43"/>
    </row>
    <row r="78" ht="12" customHeight="1">
      <c r="B78" s="21"/>
      <c r="C78" s="32" t="s">
        <v>138</v>
      </c>
      <c r="D78" s="22"/>
      <c r="E78" s="22"/>
      <c r="F78" s="22"/>
      <c r="G78" s="22"/>
      <c r="H78" s="22"/>
      <c r="I78" s="136"/>
      <c r="J78" s="22"/>
      <c r="K78" s="22"/>
      <c r="L78" s="20"/>
    </row>
    <row r="79" ht="16.5" customHeight="1">
      <c r="B79" s="21"/>
      <c r="C79" s="22"/>
      <c r="D79" s="22"/>
      <c r="E79" s="171" t="s">
        <v>139</v>
      </c>
      <c r="F79" s="22"/>
      <c r="G79" s="22"/>
      <c r="H79" s="22"/>
      <c r="I79" s="136"/>
      <c r="J79" s="22"/>
      <c r="K79" s="22"/>
      <c r="L79" s="20"/>
    </row>
    <row r="80" ht="12" customHeight="1">
      <c r="B80" s="21"/>
      <c r="C80" s="32" t="s">
        <v>140</v>
      </c>
      <c r="D80" s="22"/>
      <c r="E80" s="22"/>
      <c r="F80" s="22"/>
      <c r="G80" s="22"/>
      <c r="H80" s="22"/>
      <c r="I80" s="136"/>
      <c r="J80" s="22"/>
      <c r="K80" s="22"/>
      <c r="L80" s="20"/>
    </row>
    <row r="81" s="1" customFormat="1" ht="16.5" customHeight="1">
      <c r="B81" s="38"/>
      <c r="C81" s="39"/>
      <c r="D81" s="39"/>
      <c r="E81" s="32" t="s">
        <v>141</v>
      </c>
      <c r="F81" s="39"/>
      <c r="G81" s="39"/>
      <c r="H81" s="39"/>
      <c r="I81" s="143"/>
      <c r="J81" s="39"/>
      <c r="K81" s="39"/>
      <c r="L81" s="43"/>
    </row>
    <row r="82" s="1" customFormat="1" ht="12" customHeight="1">
      <c r="B82" s="38"/>
      <c r="C82" s="32" t="s">
        <v>142</v>
      </c>
      <c r="D82" s="39"/>
      <c r="E82" s="39"/>
      <c r="F82" s="39"/>
      <c r="G82" s="39"/>
      <c r="H82" s="39"/>
      <c r="I82" s="143"/>
      <c r="J82" s="39"/>
      <c r="K82" s="39"/>
      <c r="L82" s="43"/>
    </row>
    <row r="83" s="1" customFormat="1" ht="16.5" customHeight="1">
      <c r="B83" s="38"/>
      <c r="C83" s="39"/>
      <c r="D83" s="39"/>
      <c r="E83" s="64" t="str">
        <f>E13</f>
        <v>09 - SO 09 - TO Lovosice</v>
      </c>
      <c r="F83" s="39"/>
      <c r="G83" s="39"/>
      <c r="H83" s="39"/>
      <c r="I83" s="143"/>
      <c r="J83" s="39"/>
      <c r="K83" s="39"/>
      <c r="L83" s="43"/>
    </row>
    <row r="84" s="1" customFormat="1" ht="6.96" customHeight="1">
      <c r="B84" s="38"/>
      <c r="C84" s="39"/>
      <c r="D84" s="39"/>
      <c r="E84" s="39"/>
      <c r="F84" s="39"/>
      <c r="G84" s="39"/>
      <c r="H84" s="39"/>
      <c r="I84" s="143"/>
      <c r="J84" s="39"/>
      <c r="K84" s="39"/>
      <c r="L84" s="43"/>
    </row>
    <row r="85" s="1" customFormat="1" ht="12" customHeight="1">
      <c r="B85" s="38"/>
      <c r="C85" s="32" t="s">
        <v>21</v>
      </c>
      <c r="D85" s="39"/>
      <c r="E85" s="39"/>
      <c r="F85" s="27" t="str">
        <f>F16</f>
        <v>obvod ST Ústí nad Labem</v>
      </c>
      <c r="G85" s="39"/>
      <c r="H85" s="39"/>
      <c r="I85" s="145" t="s">
        <v>23</v>
      </c>
      <c r="J85" s="67" t="str">
        <f>IF(J16="","",J16)</f>
        <v>7. 6. 2019</v>
      </c>
      <c r="K85" s="39"/>
      <c r="L85" s="43"/>
    </row>
    <row r="86" s="1" customFormat="1" ht="6.96" customHeight="1">
      <c r="B86" s="38"/>
      <c r="C86" s="39"/>
      <c r="D86" s="39"/>
      <c r="E86" s="39"/>
      <c r="F86" s="39"/>
      <c r="G86" s="39"/>
      <c r="H86" s="39"/>
      <c r="I86" s="143"/>
      <c r="J86" s="39"/>
      <c r="K86" s="39"/>
      <c r="L86" s="43"/>
    </row>
    <row r="87" s="1" customFormat="1" ht="13.65" customHeight="1">
      <c r="B87" s="38"/>
      <c r="C87" s="32" t="s">
        <v>25</v>
      </c>
      <c r="D87" s="39"/>
      <c r="E87" s="39"/>
      <c r="F87" s="27" t="str">
        <f>E19</f>
        <v>SŽDC s.o., OŘ Ústí n.L., ST Ústí n.L.</v>
      </c>
      <c r="G87" s="39"/>
      <c r="H87" s="39"/>
      <c r="I87" s="145" t="s">
        <v>33</v>
      </c>
      <c r="J87" s="36" t="str">
        <f>E25</f>
        <v xml:space="preserve"> </v>
      </c>
      <c r="K87" s="39"/>
      <c r="L87" s="43"/>
    </row>
    <row r="88" s="1" customFormat="1" ht="13.65" customHeight="1">
      <c r="B88" s="38"/>
      <c r="C88" s="32" t="s">
        <v>31</v>
      </c>
      <c r="D88" s="39"/>
      <c r="E88" s="39"/>
      <c r="F88" s="27" t="str">
        <f>IF(E22="","",E22)</f>
        <v>Vyplň údaj</v>
      </c>
      <c r="G88" s="39"/>
      <c r="H88" s="39"/>
      <c r="I88" s="145" t="s">
        <v>36</v>
      </c>
      <c r="J88" s="36" t="str">
        <f>E28</f>
        <v xml:space="preserve"> </v>
      </c>
      <c r="K88" s="39"/>
      <c r="L88" s="43"/>
    </row>
    <row r="89" s="1" customFormat="1" ht="10.32" customHeight="1">
      <c r="B89" s="38"/>
      <c r="C89" s="39"/>
      <c r="D89" s="39"/>
      <c r="E89" s="39"/>
      <c r="F89" s="39"/>
      <c r="G89" s="39"/>
      <c r="H89" s="39"/>
      <c r="I89" s="143"/>
      <c r="J89" s="39"/>
      <c r="K89" s="39"/>
      <c r="L89" s="43"/>
    </row>
    <row r="90" s="8" customFormat="1" ht="29.28" customHeight="1">
      <c r="B90" s="177"/>
      <c r="C90" s="178" t="s">
        <v>149</v>
      </c>
      <c r="D90" s="179" t="s">
        <v>58</v>
      </c>
      <c r="E90" s="179" t="s">
        <v>54</v>
      </c>
      <c r="F90" s="179" t="s">
        <v>55</v>
      </c>
      <c r="G90" s="179" t="s">
        <v>150</v>
      </c>
      <c r="H90" s="179" t="s">
        <v>151</v>
      </c>
      <c r="I90" s="180" t="s">
        <v>152</v>
      </c>
      <c r="J90" s="179" t="s">
        <v>146</v>
      </c>
      <c r="K90" s="181" t="s">
        <v>153</v>
      </c>
      <c r="L90" s="182"/>
      <c r="M90" s="87" t="s">
        <v>19</v>
      </c>
      <c r="N90" s="88" t="s">
        <v>43</v>
      </c>
      <c r="O90" s="88" t="s">
        <v>154</v>
      </c>
      <c r="P90" s="88" t="s">
        <v>155</v>
      </c>
      <c r="Q90" s="88" t="s">
        <v>156</v>
      </c>
      <c r="R90" s="88" t="s">
        <v>157</v>
      </c>
      <c r="S90" s="88" t="s">
        <v>158</v>
      </c>
      <c r="T90" s="89" t="s">
        <v>159</v>
      </c>
    </row>
    <row r="91" s="1" customFormat="1" ht="22.8" customHeight="1">
      <c r="B91" s="38"/>
      <c r="C91" s="94" t="s">
        <v>160</v>
      </c>
      <c r="D91" s="39"/>
      <c r="E91" s="39"/>
      <c r="F91" s="39"/>
      <c r="G91" s="39"/>
      <c r="H91" s="39"/>
      <c r="I91" s="143"/>
      <c r="J91" s="183">
        <f>BK91</f>
        <v>0</v>
      </c>
      <c r="K91" s="39"/>
      <c r="L91" s="43"/>
      <c r="M91" s="90"/>
      <c r="N91" s="91"/>
      <c r="O91" s="91"/>
      <c r="P91" s="184">
        <f>SUM(P92:P107)</f>
        <v>0</v>
      </c>
      <c r="Q91" s="91"/>
      <c r="R91" s="184">
        <f>SUM(R92:R107)</f>
        <v>495</v>
      </c>
      <c r="S91" s="91"/>
      <c r="T91" s="185">
        <f>SUM(T92:T107)</f>
        <v>0</v>
      </c>
      <c r="AT91" s="17" t="s">
        <v>72</v>
      </c>
      <c r="AU91" s="17" t="s">
        <v>147</v>
      </c>
      <c r="BK91" s="186">
        <f>SUM(BK92:BK107)</f>
        <v>0</v>
      </c>
    </row>
    <row r="92" s="1" customFormat="1" ht="45" customHeight="1">
      <c r="B92" s="38"/>
      <c r="C92" s="187" t="s">
        <v>80</v>
      </c>
      <c r="D92" s="187" t="s">
        <v>161</v>
      </c>
      <c r="E92" s="188" t="s">
        <v>598</v>
      </c>
      <c r="F92" s="189" t="s">
        <v>599</v>
      </c>
      <c r="G92" s="190" t="s">
        <v>164</v>
      </c>
      <c r="H92" s="191">
        <v>2.1749999999999998</v>
      </c>
      <c r="I92" s="192"/>
      <c r="J92" s="193">
        <f>ROUND(I92*H92,2)</f>
        <v>0</v>
      </c>
      <c r="K92" s="189" t="s">
        <v>165</v>
      </c>
      <c r="L92" s="43"/>
      <c r="M92" s="194" t="s">
        <v>19</v>
      </c>
      <c r="N92" s="195" t="s">
        <v>44</v>
      </c>
      <c r="O92" s="79"/>
      <c r="P92" s="196">
        <f>O92*H92</f>
        <v>0</v>
      </c>
      <c r="Q92" s="196">
        <v>0</v>
      </c>
      <c r="R92" s="196">
        <f>Q92*H92</f>
        <v>0</v>
      </c>
      <c r="S92" s="196">
        <v>0</v>
      </c>
      <c r="T92" s="197">
        <f>S92*H92</f>
        <v>0</v>
      </c>
      <c r="AR92" s="17" t="s">
        <v>166</v>
      </c>
      <c r="AT92" s="17" t="s">
        <v>161</v>
      </c>
      <c r="AU92" s="17" t="s">
        <v>73</v>
      </c>
      <c r="AY92" s="17" t="s">
        <v>167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17" t="s">
        <v>80</v>
      </c>
      <c r="BK92" s="198">
        <f>ROUND(I92*H92,2)</f>
        <v>0</v>
      </c>
      <c r="BL92" s="17" t="s">
        <v>166</v>
      </c>
      <c r="BM92" s="17" t="s">
        <v>600</v>
      </c>
    </row>
    <row r="93" s="1" customFormat="1">
      <c r="B93" s="38"/>
      <c r="C93" s="39"/>
      <c r="D93" s="199" t="s">
        <v>169</v>
      </c>
      <c r="E93" s="39"/>
      <c r="F93" s="200" t="s">
        <v>601</v>
      </c>
      <c r="G93" s="39"/>
      <c r="H93" s="39"/>
      <c r="I93" s="143"/>
      <c r="J93" s="39"/>
      <c r="K93" s="39"/>
      <c r="L93" s="43"/>
      <c r="M93" s="201"/>
      <c r="N93" s="79"/>
      <c r="O93" s="79"/>
      <c r="P93" s="79"/>
      <c r="Q93" s="79"/>
      <c r="R93" s="79"/>
      <c r="S93" s="79"/>
      <c r="T93" s="80"/>
      <c r="AT93" s="17" t="s">
        <v>169</v>
      </c>
      <c r="AU93" s="17" t="s">
        <v>73</v>
      </c>
    </row>
    <row r="94" s="9" customFormat="1">
      <c r="B94" s="202"/>
      <c r="C94" s="203"/>
      <c r="D94" s="199" t="s">
        <v>171</v>
      </c>
      <c r="E94" s="204" t="s">
        <v>19</v>
      </c>
      <c r="F94" s="205" t="s">
        <v>602</v>
      </c>
      <c r="G94" s="203"/>
      <c r="H94" s="204" t="s">
        <v>19</v>
      </c>
      <c r="I94" s="206"/>
      <c r="J94" s="203"/>
      <c r="K94" s="203"/>
      <c r="L94" s="207"/>
      <c r="M94" s="208"/>
      <c r="N94" s="209"/>
      <c r="O94" s="209"/>
      <c r="P94" s="209"/>
      <c r="Q94" s="209"/>
      <c r="R94" s="209"/>
      <c r="S94" s="209"/>
      <c r="T94" s="210"/>
      <c r="AT94" s="211" t="s">
        <v>171</v>
      </c>
      <c r="AU94" s="211" t="s">
        <v>73</v>
      </c>
      <c r="AV94" s="9" t="s">
        <v>80</v>
      </c>
      <c r="AW94" s="9" t="s">
        <v>35</v>
      </c>
      <c r="AX94" s="9" t="s">
        <v>73</v>
      </c>
      <c r="AY94" s="211" t="s">
        <v>167</v>
      </c>
    </row>
    <row r="95" s="10" customFormat="1">
      <c r="B95" s="212"/>
      <c r="C95" s="213"/>
      <c r="D95" s="199" t="s">
        <v>171</v>
      </c>
      <c r="E95" s="214" t="s">
        <v>19</v>
      </c>
      <c r="F95" s="215" t="s">
        <v>603</v>
      </c>
      <c r="G95" s="213"/>
      <c r="H95" s="216">
        <v>2.1749999999999998</v>
      </c>
      <c r="I95" s="217"/>
      <c r="J95" s="213"/>
      <c r="K95" s="213"/>
      <c r="L95" s="218"/>
      <c r="M95" s="219"/>
      <c r="N95" s="220"/>
      <c r="O95" s="220"/>
      <c r="P95" s="220"/>
      <c r="Q95" s="220"/>
      <c r="R95" s="220"/>
      <c r="S95" s="220"/>
      <c r="T95" s="221"/>
      <c r="AT95" s="222" t="s">
        <v>171</v>
      </c>
      <c r="AU95" s="222" t="s">
        <v>73</v>
      </c>
      <c r="AV95" s="10" t="s">
        <v>82</v>
      </c>
      <c r="AW95" s="10" t="s">
        <v>35</v>
      </c>
      <c r="AX95" s="10" t="s">
        <v>80</v>
      </c>
      <c r="AY95" s="222" t="s">
        <v>167</v>
      </c>
    </row>
    <row r="96" s="1" customFormat="1" ht="33.75" customHeight="1">
      <c r="B96" s="38"/>
      <c r="C96" s="187" t="s">
        <v>82</v>
      </c>
      <c r="D96" s="187" t="s">
        <v>161</v>
      </c>
      <c r="E96" s="188" t="s">
        <v>190</v>
      </c>
      <c r="F96" s="189" t="s">
        <v>191</v>
      </c>
      <c r="G96" s="190" t="s">
        <v>192</v>
      </c>
      <c r="H96" s="191">
        <v>330</v>
      </c>
      <c r="I96" s="192"/>
      <c r="J96" s="193">
        <f>ROUND(I96*H96,2)</f>
        <v>0</v>
      </c>
      <c r="K96" s="189" t="s">
        <v>165</v>
      </c>
      <c r="L96" s="43"/>
      <c r="M96" s="194" t="s">
        <v>19</v>
      </c>
      <c r="N96" s="195" t="s">
        <v>44</v>
      </c>
      <c r="O96" s="79"/>
      <c r="P96" s="196">
        <f>O96*H96</f>
        <v>0</v>
      </c>
      <c r="Q96" s="196">
        <v>0</v>
      </c>
      <c r="R96" s="196">
        <f>Q96*H96</f>
        <v>0</v>
      </c>
      <c r="S96" s="196">
        <v>0</v>
      </c>
      <c r="T96" s="197">
        <f>S96*H96</f>
        <v>0</v>
      </c>
      <c r="AR96" s="17" t="s">
        <v>166</v>
      </c>
      <c r="AT96" s="17" t="s">
        <v>161</v>
      </c>
      <c r="AU96" s="17" t="s">
        <v>73</v>
      </c>
      <c r="AY96" s="17" t="s">
        <v>167</v>
      </c>
      <c r="BE96" s="198">
        <f>IF(N96="základní",J96,0)</f>
        <v>0</v>
      </c>
      <c r="BF96" s="198">
        <f>IF(N96="snížená",J96,0)</f>
        <v>0</v>
      </c>
      <c r="BG96" s="198">
        <f>IF(N96="zákl. přenesená",J96,0)</f>
        <v>0</v>
      </c>
      <c r="BH96" s="198">
        <f>IF(N96="sníž. přenesená",J96,0)</f>
        <v>0</v>
      </c>
      <c r="BI96" s="198">
        <f>IF(N96="nulová",J96,0)</f>
        <v>0</v>
      </c>
      <c r="BJ96" s="17" t="s">
        <v>80</v>
      </c>
      <c r="BK96" s="198">
        <f>ROUND(I96*H96,2)</f>
        <v>0</v>
      </c>
      <c r="BL96" s="17" t="s">
        <v>166</v>
      </c>
      <c r="BM96" s="17" t="s">
        <v>604</v>
      </c>
    </row>
    <row r="97" s="1" customFormat="1">
      <c r="B97" s="38"/>
      <c r="C97" s="39"/>
      <c r="D97" s="199" t="s">
        <v>169</v>
      </c>
      <c r="E97" s="39"/>
      <c r="F97" s="200" t="s">
        <v>194</v>
      </c>
      <c r="G97" s="39"/>
      <c r="H97" s="39"/>
      <c r="I97" s="143"/>
      <c r="J97" s="39"/>
      <c r="K97" s="39"/>
      <c r="L97" s="43"/>
      <c r="M97" s="201"/>
      <c r="N97" s="79"/>
      <c r="O97" s="79"/>
      <c r="P97" s="79"/>
      <c r="Q97" s="79"/>
      <c r="R97" s="79"/>
      <c r="S97" s="79"/>
      <c r="T97" s="80"/>
      <c r="AT97" s="17" t="s">
        <v>169</v>
      </c>
      <c r="AU97" s="17" t="s">
        <v>73</v>
      </c>
    </row>
    <row r="98" s="9" customFormat="1">
      <c r="B98" s="202"/>
      <c r="C98" s="203"/>
      <c r="D98" s="199" t="s">
        <v>171</v>
      </c>
      <c r="E98" s="204" t="s">
        <v>19</v>
      </c>
      <c r="F98" s="205" t="s">
        <v>605</v>
      </c>
      <c r="G98" s="203"/>
      <c r="H98" s="204" t="s">
        <v>19</v>
      </c>
      <c r="I98" s="206"/>
      <c r="J98" s="203"/>
      <c r="K98" s="203"/>
      <c r="L98" s="207"/>
      <c r="M98" s="208"/>
      <c r="N98" s="209"/>
      <c r="O98" s="209"/>
      <c r="P98" s="209"/>
      <c r="Q98" s="209"/>
      <c r="R98" s="209"/>
      <c r="S98" s="209"/>
      <c r="T98" s="210"/>
      <c r="AT98" s="211" t="s">
        <v>171</v>
      </c>
      <c r="AU98" s="211" t="s">
        <v>73</v>
      </c>
      <c r="AV98" s="9" t="s">
        <v>80</v>
      </c>
      <c r="AW98" s="9" t="s">
        <v>35</v>
      </c>
      <c r="AX98" s="9" t="s">
        <v>73</v>
      </c>
      <c r="AY98" s="211" t="s">
        <v>167</v>
      </c>
    </row>
    <row r="99" s="10" customFormat="1">
      <c r="B99" s="212"/>
      <c r="C99" s="213"/>
      <c r="D99" s="199" t="s">
        <v>171</v>
      </c>
      <c r="E99" s="214" t="s">
        <v>19</v>
      </c>
      <c r="F99" s="215" t="s">
        <v>606</v>
      </c>
      <c r="G99" s="213"/>
      <c r="H99" s="216">
        <v>330</v>
      </c>
      <c r="I99" s="217"/>
      <c r="J99" s="213"/>
      <c r="K99" s="213"/>
      <c r="L99" s="218"/>
      <c r="M99" s="219"/>
      <c r="N99" s="220"/>
      <c r="O99" s="220"/>
      <c r="P99" s="220"/>
      <c r="Q99" s="220"/>
      <c r="R99" s="220"/>
      <c r="S99" s="220"/>
      <c r="T99" s="221"/>
      <c r="AT99" s="222" t="s">
        <v>171</v>
      </c>
      <c r="AU99" s="222" t="s">
        <v>73</v>
      </c>
      <c r="AV99" s="10" t="s">
        <v>82</v>
      </c>
      <c r="AW99" s="10" t="s">
        <v>35</v>
      </c>
      <c r="AX99" s="10" t="s">
        <v>80</v>
      </c>
      <c r="AY99" s="222" t="s">
        <v>167</v>
      </c>
    </row>
    <row r="100" s="1" customFormat="1" ht="22.5" customHeight="1">
      <c r="B100" s="38"/>
      <c r="C100" s="234" t="s">
        <v>89</v>
      </c>
      <c r="D100" s="234" t="s">
        <v>197</v>
      </c>
      <c r="E100" s="235" t="s">
        <v>336</v>
      </c>
      <c r="F100" s="236" t="s">
        <v>337</v>
      </c>
      <c r="G100" s="237" t="s">
        <v>200</v>
      </c>
      <c r="H100" s="238">
        <v>495</v>
      </c>
      <c r="I100" s="239"/>
      <c r="J100" s="240">
        <f>ROUND(I100*H100,2)</f>
        <v>0</v>
      </c>
      <c r="K100" s="236" t="s">
        <v>165</v>
      </c>
      <c r="L100" s="241"/>
      <c r="M100" s="242" t="s">
        <v>19</v>
      </c>
      <c r="N100" s="243" t="s">
        <v>44</v>
      </c>
      <c r="O100" s="79"/>
      <c r="P100" s="196">
        <f>O100*H100</f>
        <v>0</v>
      </c>
      <c r="Q100" s="196">
        <v>1</v>
      </c>
      <c r="R100" s="196">
        <f>Q100*H100</f>
        <v>495</v>
      </c>
      <c r="S100" s="196">
        <v>0</v>
      </c>
      <c r="T100" s="197">
        <f>S100*H100</f>
        <v>0</v>
      </c>
      <c r="AR100" s="17" t="s">
        <v>201</v>
      </c>
      <c r="AT100" s="17" t="s">
        <v>197</v>
      </c>
      <c r="AU100" s="17" t="s">
        <v>73</v>
      </c>
      <c r="AY100" s="17" t="s">
        <v>167</v>
      </c>
      <c r="BE100" s="198">
        <f>IF(N100="základní",J100,0)</f>
        <v>0</v>
      </c>
      <c r="BF100" s="198">
        <f>IF(N100="snížená",J100,0)</f>
        <v>0</v>
      </c>
      <c r="BG100" s="198">
        <f>IF(N100="zákl. přenesená",J100,0)</f>
        <v>0</v>
      </c>
      <c r="BH100" s="198">
        <f>IF(N100="sníž. přenesená",J100,0)</f>
        <v>0</v>
      </c>
      <c r="BI100" s="198">
        <f>IF(N100="nulová",J100,0)</f>
        <v>0</v>
      </c>
      <c r="BJ100" s="17" t="s">
        <v>80</v>
      </c>
      <c r="BK100" s="198">
        <f>ROUND(I100*H100,2)</f>
        <v>0</v>
      </c>
      <c r="BL100" s="17" t="s">
        <v>166</v>
      </c>
      <c r="BM100" s="17" t="s">
        <v>607</v>
      </c>
    </row>
    <row r="101" s="10" customFormat="1">
      <c r="B101" s="212"/>
      <c r="C101" s="213"/>
      <c r="D101" s="199" t="s">
        <v>171</v>
      </c>
      <c r="E101" s="214" t="s">
        <v>19</v>
      </c>
      <c r="F101" s="215" t="s">
        <v>608</v>
      </c>
      <c r="G101" s="213"/>
      <c r="H101" s="216">
        <v>495</v>
      </c>
      <c r="I101" s="217"/>
      <c r="J101" s="213"/>
      <c r="K101" s="213"/>
      <c r="L101" s="218"/>
      <c r="M101" s="219"/>
      <c r="N101" s="220"/>
      <c r="O101" s="220"/>
      <c r="P101" s="220"/>
      <c r="Q101" s="220"/>
      <c r="R101" s="220"/>
      <c r="S101" s="220"/>
      <c r="T101" s="221"/>
      <c r="AT101" s="222" t="s">
        <v>171</v>
      </c>
      <c r="AU101" s="222" t="s">
        <v>73</v>
      </c>
      <c r="AV101" s="10" t="s">
        <v>82</v>
      </c>
      <c r="AW101" s="10" t="s">
        <v>35</v>
      </c>
      <c r="AX101" s="10" t="s">
        <v>80</v>
      </c>
      <c r="AY101" s="222" t="s">
        <v>167</v>
      </c>
    </row>
    <row r="102" s="1" customFormat="1" ht="90" customHeight="1">
      <c r="B102" s="38"/>
      <c r="C102" s="187" t="s">
        <v>166</v>
      </c>
      <c r="D102" s="187" t="s">
        <v>161</v>
      </c>
      <c r="E102" s="188" t="s">
        <v>340</v>
      </c>
      <c r="F102" s="189" t="s">
        <v>341</v>
      </c>
      <c r="G102" s="190" t="s">
        <v>200</v>
      </c>
      <c r="H102" s="191">
        <v>495</v>
      </c>
      <c r="I102" s="192"/>
      <c r="J102" s="193">
        <f>ROUND(I102*H102,2)</f>
        <v>0</v>
      </c>
      <c r="K102" s="189" t="s">
        <v>165</v>
      </c>
      <c r="L102" s="43"/>
      <c r="M102" s="194" t="s">
        <v>19</v>
      </c>
      <c r="N102" s="195" t="s">
        <v>44</v>
      </c>
      <c r="O102" s="79"/>
      <c r="P102" s="196">
        <f>O102*H102</f>
        <v>0</v>
      </c>
      <c r="Q102" s="196">
        <v>0</v>
      </c>
      <c r="R102" s="196">
        <f>Q102*H102</f>
        <v>0</v>
      </c>
      <c r="S102" s="196">
        <v>0</v>
      </c>
      <c r="T102" s="197">
        <f>S102*H102</f>
        <v>0</v>
      </c>
      <c r="AR102" s="17" t="s">
        <v>166</v>
      </c>
      <c r="AT102" s="17" t="s">
        <v>161</v>
      </c>
      <c r="AU102" s="17" t="s">
        <v>73</v>
      </c>
      <c r="AY102" s="17" t="s">
        <v>167</v>
      </c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17" t="s">
        <v>80</v>
      </c>
      <c r="BK102" s="198">
        <f>ROUND(I102*H102,2)</f>
        <v>0</v>
      </c>
      <c r="BL102" s="17" t="s">
        <v>166</v>
      </c>
      <c r="BM102" s="17" t="s">
        <v>609</v>
      </c>
    </row>
    <row r="103" s="1" customFormat="1">
      <c r="B103" s="38"/>
      <c r="C103" s="39"/>
      <c r="D103" s="199" t="s">
        <v>169</v>
      </c>
      <c r="E103" s="39"/>
      <c r="F103" s="200" t="s">
        <v>209</v>
      </c>
      <c r="G103" s="39"/>
      <c r="H103" s="39"/>
      <c r="I103" s="143"/>
      <c r="J103" s="39"/>
      <c r="K103" s="39"/>
      <c r="L103" s="43"/>
      <c r="M103" s="201"/>
      <c r="N103" s="79"/>
      <c r="O103" s="79"/>
      <c r="P103" s="79"/>
      <c r="Q103" s="79"/>
      <c r="R103" s="79"/>
      <c r="S103" s="79"/>
      <c r="T103" s="80"/>
      <c r="AT103" s="17" t="s">
        <v>169</v>
      </c>
      <c r="AU103" s="17" t="s">
        <v>73</v>
      </c>
    </row>
    <row r="104" s="1" customFormat="1" ht="56.25" customHeight="1">
      <c r="B104" s="38"/>
      <c r="C104" s="187" t="s">
        <v>205</v>
      </c>
      <c r="D104" s="187" t="s">
        <v>161</v>
      </c>
      <c r="E104" s="188" t="s">
        <v>243</v>
      </c>
      <c r="F104" s="189" t="s">
        <v>244</v>
      </c>
      <c r="G104" s="190" t="s">
        <v>236</v>
      </c>
      <c r="H104" s="191">
        <v>2</v>
      </c>
      <c r="I104" s="192"/>
      <c r="J104" s="193">
        <f>ROUND(I104*H104,2)</f>
        <v>0</v>
      </c>
      <c r="K104" s="189" t="s">
        <v>165</v>
      </c>
      <c r="L104" s="43"/>
      <c r="M104" s="194" t="s">
        <v>19</v>
      </c>
      <c r="N104" s="195" t="s">
        <v>44</v>
      </c>
      <c r="O104" s="79"/>
      <c r="P104" s="196">
        <f>O104*H104</f>
        <v>0</v>
      </c>
      <c r="Q104" s="196">
        <v>0</v>
      </c>
      <c r="R104" s="196">
        <f>Q104*H104</f>
        <v>0</v>
      </c>
      <c r="S104" s="196">
        <v>0</v>
      </c>
      <c r="T104" s="197">
        <f>S104*H104</f>
        <v>0</v>
      </c>
      <c r="AR104" s="17" t="s">
        <v>166</v>
      </c>
      <c r="AT104" s="17" t="s">
        <v>161</v>
      </c>
      <c r="AU104" s="17" t="s">
        <v>73</v>
      </c>
      <c r="AY104" s="17" t="s">
        <v>167</v>
      </c>
      <c r="BE104" s="198">
        <f>IF(N104="základní",J104,0)</f>
        <v>0</v>
      </c>
      <c r="BF104" s="198">
        <f>IF(N104="snížená",J104,0)</f>
        <v>0</v>
      </c>
      <c r="BG104" s="198">
        <f>IF(N104="zákl. přenesená",J104,0)</f>
        <v>0</v>
      </c>
      <c r="BH104" s="198">
        <f>IF(N104="sníž. přenesená",J104,0)</f>
        <v>0</v>
      </c>
      <c r="BI104" s="198">
        <f>IF(N104="nulová",J104,0)</f>
        <v>0</v>
      </c>
      <c r="BJ104" s="17" t="s">
        <v>80</v>
      </c>
      <c r="BK104" s="198">
        <f>ROUND(I104*H104,2)</f>
        <v>0</v>
      </c>
      <c r="BL104" s="17" t="s">
        <v>166</v>
      </c>
      <c r="BM104" s="17" t="s">
        <v>610</v>
      </c>
    </row>
    <row r="105" s="1" customFormat="1">
      <c r="B105" s="38"/>
      <c r="C105" s="39"/>
      <c r="D105" s="199" t="s">
        <v>169</v>
      </c>
      <c r="E105" s="39"/>
      <c r="F105" s="200" t="s">
        <v>246</v>
      </c>
      <c r="G105" s="39"/>
      <c r="H105" s="39"/>
      <c r="I105" s="143"/>
      <c r="J105" s="39"/>
      <c r="K105" s="39"/>
      <c r="L105" s="43"/>
      <c r="M105" s="201"/>
      <c r="N105" s="79"/>
      <c r="O105" s="79"/>
      <c r="P105" s="79"/>
      <c r="Q105" s="79"/>
      <c r="R105" s="79"/>
      <c r="S105" s="79"/>
      <c r="T105" s="80"/>
      <c r="AT105" s="17" t="s">
        <v>169</v>
      </c>
      <c r="AU105" s="17" t="s">
        <v>73</v>
      </c>
    </row>
    <row r="106" s="9" customFormat="1">
      <c r="B106" s="202"/>
      <c r="C106" s="203"/>
      <c r="D106" s="199" t="s">
        <v>171</v>
      </c>
      <c r="E106" s="204" t="s">
        <v>19</v>
      </c>
      <c r="F106" s="205" t="s">
        <v>611</v>
      </c>
      <c r="G106" s="203"/>
      <c r="H106" s="204" t="s">
        <v>19</v>
      </c>
      <c r="I106" s="206"/>
      <c r="J106" s="203"/>
      <c r="K106" s="203"/>
      <c r="L106" s="207"/>
      <c r="M106" s="208"/>
      <c r="N106" s="209"/>
      <c r="O106" s="209"/>
      <c r="P106" s="209"/>
      <c r="Q106" s="209"/>
      <c r="R106" s="209"/>
      <c r="S106" s="209"/>
      <c r="T106" s="210"/>
      <c r="AT106" s="211" t="s">
        <v>171</v>
      </c>
      <c r="AU106" s="211" t="s">
        <v>73</v>
      </c>
      <c r="AV106" s="9" t="s">
        <v>80</v>
      </c>
      <c r="AW106" s="9" t="s">
        <v>35</v>
      </c>
      <c r="AX106" s="9" t="s">
        <v>73</v>
      </c>
      <c r="AY106" s="211" t="s">
        <v>167</v>
      </c>
    </row>
    <row r="107" s="10" customFormat="1">
      <c r="B107" s="212"/>
      <c r="C107" s="213"/>
      <c r="D107" s="199" t="s">
        <v>171</v>
      </c>
      <c r="E107" s="214" t="s">
        <v>19</v>
      </c>
      <c r="F107" s="215" t="s">
        <v>82</v>
      </c>
      <c r="G107" s="213"/>
      <c r="H107" s="216">
        <v>2</v>
      </c>
      <c r="I107" s="217"/>
      <c r="J107" s="213"/>
      <c r="K107" s="213"/>
      <c r="L107" s="218"/>
      <c r="M107" s="244"/>
      <c r="N107" s="245"/>
      <c r="O107" s="245"/>
      <c r="P107" s="245"/>
      <c r="Q107" s="245"/>
      <c r="R107" s="245"/>
      <c r="S107" s="245"/>
      <c r="T107" s="246"/>
      <c r="AT107" s="222" t="s">
        <v>171</v>
      </c>
      <c r="AU107" s="222" t="s">
        <v>73</v>
      </c>
      <c r="AV107" s="10" t="s">
        <v>82</v>
      </c>
      <c r="AW107" s="10" t="s">
        <v>35</v>
      </c>
      <c r="AX107" s="10" t="s">
        <v>80</v>
      </c>
      <c r="AY107" s="222" t="s">
        <v>167</v>
      </c>
    </row>
    <row r="108" s="1" customFormat="1" ht="6.96" customHeight="1">
      <c r="B108" s="57"/>
      <c r="C108" s="58"/>
      <c r="D108" s="58"/>
      <c r="E108" s="58"/>
      <c r="F108" s="58"/>
      <c r="G108" s="58"/>
      <c r="H108" s="58"/>
      <c r="I108" s="167"/>
      <c r="J108" s="58"/>
      <c r="K108" s="58"/>
      <c r="L108" s="43"/>
    </row>
  </sheetData>
  <sheetProtection sheet="1" autoFilter="0" formatColumns="0" formatRows="0" objects="1" scenarios="1" spinCount="100000" saltValue="aly7OjB4mU6DtV3TJKpZh6bVRYeiUC8RCuSuvcGOdp1Nmly6PLulSuPDXb7YF2hN5lI2EJMgbyZf2s1KJkR//Q==" hashValue="WgpKtydew+hNKfPWpuaDzMhEApIYv9vjOA7QBSiheUil4aiLtM7nJM9dWn2GdA33g+fLrLCUF2HYVXqdIPtcAw==" algorithmName="SHA-512" password="CC35"/>
  <autoFilter ref="C90:K107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7:H77"/>
    <mergeCell ref="E81:H81"/>
    <mergeCell ref="E79:H79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117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82</v>
      </c>
    </row>
    <row r="4" ht="24.96" customHeight="1">
      <c r="B4" s="20"/>
      <c r="D4" s="140" t="s">
        <v>137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Oprava geometrických parametrů koleje (OBLAST Č. 1)</v>
      </c>
      <c r="F7" s="141"/>
      <c r="G7" s="141"/>
      <c r="H7" s="141"/>
      <c r="L7" s="20"/>
    </row>
    <row r="8">
      <c r="B8" s="20"/>
      <c r="D8" s="141" t="s">
        <v>138</v>
      </c>
      <c r="L8" s="20"/>
    </row>
    <row r="9" ht="16.5" customHeight="1">
      <c r="B9" s="20"/>
      <c r="E9" s="142" t="s">
        <v>139</v>
      </c>
      <c r="L9" s="20"/>
    </row>
    <row r="10" ht="12" customHeight="1">
      <c r="B10" s="20"/>
      <c r="D10" s="141" t="s">
        <v>140</v>
      </c>
      <c r="L10" s="20"/>
    </row>
    <row r="11" s="1" customFormat="1" ht="16.5" customHeight="1">
      <c r="B11" s="43"/>
      <c r="E11" s="141" t="s">
        <v>141</v>
      </c>
      <c r="F11" s="1"/>
      <c r="G11" s="1"/>
      <c r="H11" s="1"/>
      <c r="I11" s="143"/>
      <c r="L11" s="43"/>
    </row>
    <row r="12" s="1" customFormat="1" ht="12" customHeight="1">
      <c r="B12" s="43"/>
      <c r="D12" s="141" t="s">
        <v>142</v>
      </c>
      <c r="I12" s="143"/>
      <c r="L12" s="43"/>
    </row>
    <row r="13" s="1" customFormat="1" ht="36.96" customHeight="1">
      <c r="B13" s="43"/>
      <c r="E13" s="144" t="s">
        <v>612</v>
      </c>
      <c r="F13" s="1"/>
      <c r="G13" s="1"/>
      <c r="H13" s="1"/>
      <c r="I13" s="143"/>
      <c r="L13" s="43"/>
    </row>
    <row r="14" s="1" customFormat="1">
      <c r="B14" s="43"/>
      <c r="I14" s="143"/>
      <c r="L14" s="43"/>
    </row>
    <row r="15" s="1" customFormat="1" ht="12" customHeight="1">
      <c r="B15" s="43"/>
      <c r="D15" s="141" t="s">
        <v>18</v>
      </c>
      <c r="F15" s="17" t="s">
        <v>19</v>
      </c>
      <c r="I15" s="145" t="s">
        <v>20</v>
      </c>
      <c r="J15" s="17" t="s">
        <v>19</v>
      </c>
      <c r="L15" s="43"/>
    </row>
    <row r="16" s="1" customFormat="1" ht="12" customHeight="1">
      <c r="B16" s="43"/>
      <c r="D16" s="141" t="s">
        <v>21</v>
      </c>
      <c r="F16" s="17" t="s">
        <v>22</v>
      </c>
      <c r="I16" s="145" t="s">
        <v>23</v>
      </c>
      <c r="J16" s="146" t="str">
        <f>'Rekapitulace stavby'!AN8</f>
        <v>7. 6. 2019</v>
      </c>
      <c r="L16" s="43"/>
    </row>
    <row r="17" s="1" customFormat="1" ht="10.8" customHeight="1">
      <c r="B17" s="43"/>
      <c r="I17" s="143"/>
      <c r="L17" s="43"/>
    </row>
    <row r="18" s="1" customFormat="1" ht="12" customHeight="1">
      <c r="B18" s="43"/>
      <c r="D18" s="141" t="s">
        <v>25</v>
      </c>
      <c r="I18" s="145" t="s">
        <v>26</v>
      </c>
      <c r="J18" s="17" t="s">
        <v>27</v>
      </c>
      <c r="L18" s="43"/>
    </row>
    <row r="19" s="1" customFormat="1" ht="18" customHeight="1">
      <c r="B19" s="43"/>
      <c r="E19" s="17" t="s">
        <v>28</v>
      </c>
      <c r="I19" s="145" t="s">
        <v>29</v>
      </c>
      <c r="J19" s="17" t="s">
        <v>30</v>
      </c>
      <c r="L19" s="43"/>
    </row>
    <row r="20" s="1" customFormat="1" ht="6.96" customHeight="1">
      <c r="B20" s="43"/>
      <c r="I20" s="143"/>
      <c r="L20" s="43"/>
    </row>
    <row r="21" s="1" customFormat="1" ht="12" customHeight="1">
      <c r="B21" s="43"/>
      <c r="D21" s="141" t="s">
        <v>31</v>
      </c>
      <c r="I21" s="145" t="s">
        <v>26</v>
      </c>
      <c r="J21" s="33" t="str">
        <f>'Rekapitulace stavby'!AN13</f>
        <v>Vyplň údaj</v>
      </c>
      <c r="L21" s="43"/>
    </row>
    <row r="22" s="1" customFormat="1" ht="18" customHeight="1">
      <c r="B22" s="43"/>
      <c r="E22" s="33" t="str">
        <f>'Rekapitulace stavby'!E14</f>
        <v>Vyplň údaj</v>
      </c>
      <c r="F22" s="17"/>
      <c r="G22" s="17"/>
      <c r="H22" s="17"/>
      <c r="I22" s="145" t="s">
        <v>29</v>
      </c>
      <c r="J22" s="33" t="str">
        <f>'Rekapitulace stavby'!AN14</f>
        <v>Vyplň údaj</v>
      </c>
      <c r="L22" s="43"/>
    </row>
    <row r="23" s="1" customFormat="1" ht="6.96" customHeight="1">
      <c r="B23" s="43"/>
      <c r="I23" s="143"/>
      <c r="L23" s="43"/>
    </row>
    <row r="24" s="1" customFormat="1" ht="12" customHeight="1">
      <c r="B24" s="43"/>
      <c r="D24" s="141" t="s">
        <v>33</v>
      </c>
      <c r="I24" s="145" t="s">
        <v>26</v>
      </c>
      <c r="J24" s="17" t="str">
        <f>IF('Rekapitulace stavby'!AN16="","",'Rekapitulace stavby'!AN16)</f>
        <v/>
      </c>
      <c r="L24" s="43"/>
    </row>
    <row r="25" s="1" customFormat="1" ht="18" customHeight="1">
      <c r="B25" s="43"/>
      <c r="E25" s="17" t="str">
        <f>IF('Rekapitulace stavby'!E17="","",'Rekapitulace stavby'!E17)</f>
        <v xml:space="preserve"> </v>
      </c>
      <c r="I25" s="145" t="s">
        <v>29</v>
      </c>
      <c r="J25" s="17" t="str">
        <f>IF('Rekapitulace stavby'!AN17="","",'Rekapitulace stavby'!AN17)</f>
        <v/>
      </c>
      <c r="L25" s="43"/>
    </row>
    <row r="26" s="1" customFormat="1" ht="6.96" customHeight="1">
      <c r="B26" s="43"/>
      <c r="I26" s="143"/>
      <c r="L26" s="43"/>
    </row>
    <row r="27" s="1" customFormat="1" ht="12" customHeight="1">
      <c r="B27" s="43"/>
      <c r="D27" s="141" t="s">
        <v>36</v>
      </c>
      <c r="I27" s="145" t="s">
        <v>26</v>
      </c>
      <c r="J27" s="17" t="str">
        <f>IF('Rekapitulace stavby'!AN19="","",'Rekapitulace stavby'!AN19)</f>
        <v/>
      </c>
      <c r="L27" s="43"/>
    </row>
    <row r="28" s="1" customFormat="1" ht="18" customHeight="1">
      <c r="B28" s="43"/>
      <c r="E28" s="17" t="str">
        <f>IF('Rekapitulace stavby'!E20="","",'Rekapitulace stavby'!E20)</f>
        <v xml:space="preserve"> </v>
      </c>
      <c r="I28" s="145" t="s">
        <v>29</v>
      </c>
      <c r="J28" s="17" t="str">
        <f>IF('Rekapitulace stavby'!AN20="","",'Rekapitulace stavby'!AN20)</f>
        <v/>
      </c>
      <c r="L28" s="43"/>
    </row>
    <row r="29" s="1" customFormat="1" ht="6.96" customHeight="1">
      <c r="B29" s="43"/>
      <c r="I29" s="143"/>
      <c r="L29" s="43"/>
    </row>
    <row r="30" s="1" customFormat="1" ht="12" customHeight="1">
      <c r="B30" s="43"/>
      <c r="D30" s="141" t="s">
        <v>37</v>
      </c>
      <c r="I30" s="143"/>
      <c r="L30" s="43"/>
    </row>
    <row r="31" s="7" customFormat="1" ht="45" customHeight="1">
      <c r="B31" s="147"/>
      <c r="E31" s="148" t="s">
        <v>38</v>
      </c>
      <c r="F31" s="148"/>
      <c r="G31" s="148"/>
      <c r="H31" s="148"/>
      <c r="I31" s="149"/>
      <c r="L31" s="147"/>
    </row>
    <row r="32" s="1" customFormat="1" ht="6.96" customHeight="1">
      <c r="B32" s="43"/>
      <c r="I32" s="143"/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25.44" customHeight="1">
      <c r="B34" s="43"/>
      <c r="D34" s="151" t="s">
        <v>39</v>
      </c>
      <c r="I34" s="143"/>
      <c r="J34" s="152">
        <f>ROUND(J91, 2)</f>
        <v>0</v>
      </c>
      <c r="L34" s="43"/>
    </row>
    <row r="35" s="1" customFormat="1" ht="6.96" customHeight="1">
      <c r="B35" s="43"/>
      <c r="D35" s="71"/>
      <c r="E35" s="71"/>
      <c r="F35" s="71"/>
      <c r="G35" s="71"/>
      <c r="H35" s="71"/>
      <c r="I35" s="150"/>
      <c r="J35" s="71"/>
      <c r="K35" s="71"/>
      <c r="L35" s="43"/>
    </row>
    <row r="36" s="1" customFormat="1" ht="14.4" customHeight="1">
      <c r="B36" s="43"/>
      <c r="F36" s="153" t="s">
        <v>41</v>
      </c>
      <c r="I36" s="154" t="s">
        <v>40</v>
      </c>
      <c r="J36" s="153" t="s">
        <v>42</v>
      </c>
      <c r="L36" s="43"/>
    </row>
    <row r="37" s="1" customFormat="1" ht="14.4" customHeight="1">
      <c r="B37" s="43"/>
      <c r="D37" s="141" t="s">
        <v>43</v>
      </c>
      <c r="E37" s="141" t="s">
        <v>44</v>
      </c>
      <c r="F37" s="155">
        <f>ROUND((SUM(BE91:BE101)),  2)</f>
        <v>0</v>
      </c>
      <c r="I37" s="156">
        <v>0.20999999999999999</v>
      </c>
      <c r="J37" s="155">
        <f>ROUND(((SUM(BE91:BE101))*I37),  2)</f>
        <v>0</v>
      </c>
      <c r="L37" s="43"/>
    </row>
    <row r="38" s="1" customFormat="1" ht="14.4" customHeight="1">
      <c r="B38" s="43"/>
      <c r="E38" s="141" t="s">
        <v>45</v>
      </c>
      <c r="F38" s="155">
        <f>ROUND((SUM(BF91:BF101)),  2)</f>
        <v>0</v>
      </c>
      <c r="I38" s="156">
        <v>0.14999999999999999</v>
      </c>
      <c r="J38" s="155">
        <f>ROUND(((SUM(BF91:BF101))*I38),  2)</f>
        <v>0</v>
      </c>
      <c r="L38" s="43"/>
    </row>
    <row r="39" hidden="1" s="1" customFormat="1" ht="14.4" customHeight="1">
      <c r="B39" s="43"/>
      <c r="E39" s="141" t="s">
        <v>46</v>
      </c>
      <c r="F39" s="155">
        <f>ROUND((SUM(BG91:BG101)),  2)</f>
        <v>0</v>
      </c>
      <c r="I39" s="156">
        <v>0.20999999999999999</v>
      </c>
      <c r="J39" s="155">
        <f>0</f>
        <v>0</v>
      </c>
      <c r="L39" s="43"/>
    </row>
    <row r="40" hidden="1" s="1" customFormat="1" ht="14.4" customHeight="1">
      <c r="B40" s="43"/>
      <c r="E40" s="141" t="s">
        <v>47</v>
      </c>
      <c r="F40" s="155">
        <f>ROUND((SUM(BH91:BH101)),  2)</f>
        <v>0</v>
      </c>
      <c r="I40" s="156">
        <v>0.14999999999999999</v>
      </c>
      <c r="J40" s="155">
        <f>0</f>
        <v>0</v>
      </c>
      <c r="L40" s="43"/>
    </row>
    <row r="41" hidden="1" s="1" customFormat="1" ht="14.4" customHeight="1">
      <c r="B41" s="43"/>
      <c r="E41" s="141" t="s">
        <v>48</v>
      </c>
      <c r="F41" s="155">
        <f>ROUND((SUM(BI91:BI101)),  2)</f>
        <v>0</v>
      </c>
      <c r="I41" s="156">
        <v>0</v>
      </c>
      <c r="J41" s="155">
        <f>0</f>
        <v>0</v>
      </c>
      <c r="L41" s="43"/>
    </row>
    <row r="42" s="1" customFormat="1" ht="6.96" customHeight="1">
      <c r="B42" s="43"/>
      <c r="I42" s="143"/>
      <c r="L42" s="43"/>
    </row>
    <row r="43" s="1" customFormat="1" ht="25.44" customHeight="1">
      <c r="B43" s="43"/>
      <c r="C43" s="157"/>
      <c r="D43" s="158" t="s">
        <v>49</v>
      </c>
      <c r="E43" s="159"/>
      <c r="F43" s="159"/>
      <c r="G43" s="160" t="s">
        <v>50</v>
      </c>
      <c r="H43" s="161" t="s">
        <v>51</v>
      </c>
      <c r="I43" s="162"/>
      <c r="J43" s="163">
        <f>SUM(J34:J41)</f>
        <v>0</v>
      </c>
      <c r="K43" s="164"/>
      <c r="L43" s="43"/>
    </row>
    <row r="44" s="1" customFormat="1" ht="14.4" customHeight="1"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43"/>
    </row>
    <row r="48" s="1" customFormat="1" ht="6.96" customHeight="1">
      <c r="B48" s="168"/>
      <c r="C48" s="169"/>
      <c r="D48" s="169"/>
      <c r="E48" s="169"/>
      <c r="F48" s="169"/>
      <c r="G48" s="169"/>
      <c r="H48" s="169"/>
      <c r="I48" s="170"/>
      <c r="J48" s="169"/>
      <c r="K48" s="169"/>
      <c r="L48" s="43"/>
    </row>
    <row r="49" s="1" customFormat="1" ht="24.96" customHeight="1">
      <c r="B49" s="38"/>
      <c r="C49" s="23" t="s">
        <v>144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6.96" customHeight="1">
      <c r="B50" s="38"/>
      <c r="C50" s="39"/>
      <c r="D50" s="39"/>
      <c r="E50" s="39"/>
      <c r="F50" s="39"/>
      <c r="G50" s="39"/>
      <c r="H50" s="39"/>
      <c r="I50" s="143"/>
      <c r="J50" s="39"/>
      <c r="K50" s="39"/>
      <c r="L50" s="43"/>
    </row>
    <row r="51" s="1" customFormat="1" ht="12" customHeight="1">
      <c r="B51" s="38"/>
      <c r="C51" s="32" t="s">
        <v>16</v>
      </c>
      <c r="D51" s="39"/>
      <c r="E51" s="39"/>
      <c r="F51" s="39"/>
      <c r="G51" s="39"/>
      <c r="H51" s="39"/>
      <c r="I51" s="143"/>
      <c r="J51" s="39"/>
      <c r="K51" s="39"/>
      <c r="L51" s="43"/>
    </row>
    <row r="52" s="1" customFormat="1" ht="16.5" customHeight="1">
      <c r="B52" s="38"/>
      <c r="C52" s="39"/>
      <c r="D52" s="39"/>
      <c r="E52" s="171" t="str">
        <f>E7</f>
        <v>Oprava geometrických parametrů koleje (OBLAST Č. 1)</v>
      </c>
      <c r="F52" s="32"/>
      <c r="G52" s="32"/>
      <c r="H52" s="32"/>
      <c r="I52" s="143"/>
      <c r="J52" s="39"/>
      <c r="K52" s="39"/>
      <c r="L52" s="43"/>
    </row>
    <row r="53" ht="12" customHeight="1">
      <c r="B53" s="21"/>
      <c r="C53" s="32" t="s">
        <v>138</v>
      </c>
      <c r="D53" s="22"/>
      <c r="E53" s="22"/>
      <c r="F53" s="22"/>
      <c r="G53" s="22"/>
      <c r="H53" s="22"/>
      <c r="I53" s="136"/>
      <c r="J53" s="22"/>
      <c r="K53" s="22"/>
      <c r="L53" s="20"/>
    </row>
    <row r="54" ht="16.5" customHeight="1">
      <c r="B54" s="21"/>
      <c r="C54" s="22"/>
      <c r="D54" s="22"/>
      <c r="E54" s="171" t="s">
        <v>139</v>
      </c>
      <c r="F54" s="22"/>
      <c r="G54" s="22"/>
      <c r="H54" s="22"/>
      <c r="I54" s="136"/>
      <c r="J54" s="22"/>
      <c r="K54" s="22"/>
      <c r="L54" s="20"/>
    </row>
    <row r="55" ht="12" customHeight="1">
      <c r="B55" s="21"/>
      <c r="C55" s="32" t="s">
        <v>140</v>
      </c>
      <c r="D55" s="22"/>
      <c r="E55" s="22"/>
      <c r="F55" s="22"/>
      <c r="G55" s="22"/>
      <c r="H55" s="22"/>
      <c r="I55" s="136"/>
      <c r="J55" s="22"/>
      <c r="K55" s="22"/>
      <c r="L55" s="20"/>
    </row>
    <row r="56" s="1" customFormat="1" ht="16.5" customHeight="1">
      <c r="B56" s="38"/>
      <c r="C56" s="39"/>
      <c r="D56" s="39"/>
      <c r="E56" s="32" t="s">
        <v>141</v>
      </c>
      <c r="F56" s="39"/>
      <c r="G56" s="39"/>
      <c r="H56" s="39"/>
      <c r="I56" s="143"/>
      <c r="J56" s="39"/>
      <c r="K56" s="39"/>
      <c r="L56" s="43"/>
    </row>
    <row r="57" s="1" customFormat="1" ht="12" customHeight="1">
      <c r="B57" s="38"/>
      <c r="C57" s="32" t="s">
        <v>142</v>
      </c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16.5" customHeight="1">
      <c r="B58" s="38"/>
      <c r="C58" s="39"/>
      <c r="D58" s="39"/>
      <c r="E58" s="64" t="str">
        <f>E13</f>
        <v>10 - Souhrnné výkony SO 01 - 09</v>
      </c>
      <c r="F58" s="39"/>
      <c r="G58" s="39"/>
      <c r="H58" s="39"/>
      <c r="I58" s="143"/>
      <c r="J58" s="39"/>
      <c r="K58" s="39"/>
      <c r="L58" s="43"/>
    </row>
    <row r="59" s="1" customFormat="1" ht="6.96" customHeight="1">
      <c r="B59" s="38"/>
      <c r="C59" s="39"/>
      <c r="D59" s="39"/>
      <c r="E59" s="39"/>
      <c r="F59" s="39"/>
      <c r="G59" s="39"/>
      <c r="H59" s="39"/>
      <c r="I59" s="143"/>
      <c r="J59" s="39"/>
      <c r="K59" s="39"/>
      <c r="L59" s="43"/>
    </row>
    <row r="60" s="1" customFormat="1" ht="12" customHeight="1">
      <c r="B60" s="38"/>
      <c r="C60" s="32" t="s">
        <v>21</v>
      </c>
      <c r="D60" s="39"/>
      <c r="E60" s="39"/>
      <c r="F60" s="27" t="str">
        <f>F16</f>
        <v>obvod ST Ústí nad Labem</v>
      </c>
      <c r="G60" s="39"/>
      <c r="H60" s="39"/>
      <c r="I60" s="145" t="s">
        <v>23</v>
      </c>
      <c r="J60" s="67" t="str">
        <f>IF(J16="","",J16)</f>
        <v>7. 6. 2019</v>
      </c>
      <c r="K60" s="39"/>
      <c r="L60" s="43"/>
    </row>
    <row r="61" s="1" customFormat="1" ht="6.96" customHeight="1">
      <c r="B61" s="38"/>
      <c r="C61" s="39"/>
      <c r="D61" s="39"/>
      <c r="E61" s="39"/>
      <c r="F61" s="39"/>
      <c r="G61" s="39"/>
      <c r="H61" s="39"/>
      <c r="I61" s="143"/>
      <c r="J61" s="39"/>
      <c r="K61" s="39"/>
      <c r="L61" s="43"/>
    </row>
    <row r="62" s="1" customFormat="1" ht="13.65" customHeight="1">
      <c r="B62" s="38"/>
      <c r="C62" s="32" t="s">
        <v>25</v>
      </c>
      <c r="D62" s="39"/>
      <c r="E62" s="39"/>
      <c r="F62" s="27" t="str">
        <f>E19</f>
        <v>SŽDC s.o., OŘ Ústí n.L., ST Ústí n.L.</v>
      </c>
      <c r="G62" s="39"/>
      <c r="H62" s="39"/>
      <c r="I62" s="145" t="s">
        <v>33</v>
      </c>
      <c r="J62" s="36" t="str">
        <f>E25</f>
        <v xml:space="preserve"> </v>
      </c>
      <c r="K62" s="39"/>
      <c r="L62" s="43"/>
    </row>
    <row r="63" s="1" customFormat="1" ht="13.65" customHeight="1">
      <c r="B63" s="38"/>
      <c r="C63" s="32" t="s">
        <v>31</v>
      </c>
      <c r="D63" s="39"/>
      <c r="E63" s="39"/>
      <c r="F63" s="27" t="str">
        <f>IF(E22="","",E22)</f>
        <v>Vyplň údaj</v>
      </c>
      <c r="G63" s="39"/>
      <c r="H63" s="39"/>
      <c r="I63" s="145" t="s">
        <v>36</v>
      </c>
      <c r="J63" s="36" t="str">
        <f>E28</f>
        <v xml:space="preserve"> </v>
      </c>
      <c r="K63" s="39"/>
      <c r="L63" s="43"/>
    </row>
    <row r="64" s="1" customFormat="1" ht="10.32" customHeight="1">
      <c r="B64" s="38"/>
      <c r="C64" s="39"/>
      <c r="D64" s="39"/>
      <c r="E64" s="39"/>
      <c r="F64" s="39"/>
      <c r="G64" s="39"/>
      <c r="H64" s="39"/>
      <c r="I64" s="143"/>
      <c r="J64" s="39"/>
      <c r="K64" s="39"/>
      <c r="L64" s="43"/>
    </row>
    <row r="65" s="1" customFormat="1" ht="29.28" customHeight="1">
      <c r="B65" s="38"/>
      <c r="C65" s="172" t="s">
        <v>145</v>
      </c>
      <c r="D65" s="173"/>
      <c r="E65" s="173"/>
      <c r="F65" s="173"/>
      <c r="G65" s="173"/>
      <c r="H65" s="173"/>
      <c r="I65" s="174"/>
      <c r="J65" s="175" t="s">
        <v>146</v>
      </c>
      <c r="K65" s="173"/>
      <c r="L65" s="43"/>
    </row>
    <row r="66" s="1" customFormat="1" ht="10.32" customHeight="1">
      <c r="B66" s="38"/>
      <c r="C66" s="39"/>
      <c r="D66" s="39"/>
      <c r="E66" s="39"/>
      <c r="F66" s="39"/>
      <c r="G66" s="39"/>
      <c r="H66" s="39"/>
      <c r="I66" s="143"/>
      <c r="J66" s="39"/>
      <c r="K66" s="39"/>
      <c r="L66" s="43"/>
    </row>
    <row r="67" s="1" customFormat="1" ht="22.8" customHeight="1">
      <c r="B67" s="38"/>
      <c r="C67" s="176" t="s">
        <v>71</v>
      </c>
      <c r="D67" s="39"/>
      <c r="E67" s="39"/>
      <c r="F67" s="39"/>
      <c r="G67" s="39"/>
      <c r="H67" s="39"/>
      <c r="I67" s="143"/>
      <c r="J67" s="97">
        <f>J91</f>
        <v>0</v>
      </c>
      <c r="K67" s="39"/>
      <c r="L67" s="43"/>
      <c r="AU67" s="17" t="s">
        <v>147</v>
      </c>
    </row>
    <row r="68" s="1" customFormat="1" ht="21.84" customHeight="1">
      <c r="B68" s="38"/>
      <c r="C68" s="39"/>
      <c r="D68" s="39"/>
      <c r="E68" s="39"/>
      <c r="F68" s="39"/>
      <c r="G68" s="39"/>
      <c r="H68" s="39"/>
      <c r="I68" s="143"/>
      <c r="J68" s="39"/>
      <c r="K68" s="39"/>
      <c r="L68" s="43"/>
    </row>
    <row r="69" s="1" customFormat="1" ht="6.96" customHeight="1">
      <c r="B69" s="57"/>
      <c r="C69" s="58"/>
      <c r="D69" s="58"/>
      <c r="E69" s="58"/>
      <c r="F69" s="58"/>
      <c r="G69" s="58"/>
      <c r="H69" s="58"/>
      <c r="I69" s="167"/>
      <c r="J69" s="58"/>
      <c r="K69" s="58"/>
      <c r="L69" s="43"/>
    </row>
    <row r="73" s="1" customFormat="1" ht="6.96" customHeight="1">
      <c r="B73" s="59"/>
      <c r="C73" s="60"/>
      <c r="D73" s="60"/>
      <c r="E73" s="60"/>
      <c r="F73" s="60"/>
      <c r="G73" s="60"/>
      <c r="H73" s="60"/>
      <c r="I73" s="170"/>
      <c r="J73" s="60"/>
      <c r="K73" s="60"/>
      <c r="L73" s="43"/>
    </row>
    <row r="74" s="1" customFormat="1" ht="24.96" customHeight="1">
      <c r="B74" s="38"/>
      <c r="C74" s="23" t="s">
        <v>148</v>
      </c>
      <c r="D74" s="39"/>
      <c r="E74" s="39"/>
      <c r="F74" s="39"/>
      <c r="G74" s="39"/>
      <c r="H74" s="39"/>
      <c r="I74" s="143"/>
      <c r="J74" s="39"/>
      <c r="K74" s="39"/>
      <c r="L74" s="43"/>
    </row>
    <row r="75" s="1" customFormat="1" ht="6.96" customHeight="1">
      <c r="B75" s="38"/>
      <c r="C75" s="39"/>
      <c r="D75" s="39"/>
      <c r="E75" s="39"/>
      <c r="F75" s="39"/>
      <c r="G75" s="39"/>
      <c r="H75" s="39"/>
      <c r="I75" s="143"/>
      <c r="J75" s="39"/>
      <c r="K75" s="39"/>
      <c r="L75" s="43"/>
    </row>
    <row r="76" s="1" customFormat="1" ht="12" customHeight="1">
      <c r="B76" s="38"/>
      <c r="C76" s="32" t="s">
        <v>16</v>
      </c>
      <c r="D76" s="39"/>
      <c r="E76" s="39"/>
      <c r="F76" s="39"/>
      <c r="G76" s="39"/>
      <c r="H76" s="39"/>
      <c r="I76" s="143"/>
      <c r="J76" s="39"/>
      <c r="K76" s="39"/>
      <c r="L76" s="43"/>
    </row>
    <row r="77" s="1" customFormat="1" ht="16.5" customHeight="1">
      <c r="B77" s="38"/>
      <c r="C77" s="39"/>
      <c r="D77" s="39"/>
      <c r="E77" s="171" t="str">
        <f>E7</f>
        <v>Oprava geometrických parametrů koleje (OBLAST Č. 1)</v>
      </c>
      <c r="F77" s="32"/>
      <c r="G77" s="32"/>
      <c r="H77" s="32"/>
      <c r="I77" s="143"/>
      <c r="J77" s="39"/>
      <c r="K77" s="39"/>
      <c r="L77" s="43"/>
    </row>
    <row r="78" ht="12" customHeight="1">
      <c r="B78" s="21"/>
      <c r="C78" s="32" t="s">
        <v>138</v>
      </c>
      <c r="D78" s="22"/>
      <c r="E78" s="22"/>
      <c r="F78" s="22"/>
      <c r="G78" s="22"/>
      <c r="H78" s="22"/>
      <c r="I78" s="136"/>
      <c r="J78" s="22"/>
      <c r="K78" s="22"/>
      <c r="L78" s="20"/>
    </row>
    <row r="79" ht="16.5" customHeight="1">
      <c r="B79" s="21"/>
      <c r="C79" s="22"/>
      <c r="D79" s="22"/>
      <c r="E79" s="171" t="s">
        <v>139</v>
      </c>
      <c r="F79" s="22"/>
      <c r="G79" s="22"/>
      <c r="H79" s="22"/>
      <c r="I79" s="136"/>
      <c r="J79" s="22"/>
      <c r="K79" s="22"/>
      <c r="L79" s="20"/>
    </row>
    <row r="80" ht="12" customHeight="1">
      <c r="B80" s="21"/>
      <c r="C80" s="32" t="s">
        <v>140</v>
      </c>
      <c r="D80" s="22"/>
      <c r="E80" s="22"/>
      <c r="F80" s="22"/>
      <c r="G80" s="22"/>
      <c r="H80" s="22"/>
      <c r="I80" s="136"/>
      <c r="J80" s="22"/>
      <c r="K80" s="22"/>
      <c r="L80" s="20"/>
    </row>
    <row r="81" s="1" customFormat="1" ht="16.5" customHeight="1">
      <c r="B81" s="38"/>
      <c r="C81" s="39"/>
      <c r="D81" s="39"/>
      <c r="E81" s="32" t="s">
        <v>141</v>
      </c>
      <c r="F81" s="39"/>
      <c r="G81" s="39"/>
      <c r="H81" s="39"/>
      <c r="I81" s="143"/>
      <c r="J81" s="39"/>
      <c r="K81" s="39"/>
      <c r="L81" s="43"/>
    </row>
    <row r="82" s="1" customFormat="1" ht="12" customHeight="1">
      <c r="B82" s="38"/>
      <c r="C82" s="32" t="s">
        <v>142</v>
      </c>
      <c r="D82" s="39"/>
      <c r="E82" s="39"/>
      <c r="F82" s="39"/>
      <c r="G82" s="39"/>
      <c r="H82" s="39"/>
      <c r="I82" s="143"/>
      <c r="J82" s="39"/>
      <c r="K82" s="39"/>
      <c r="L82" s="43"/>
    </row>
    <row r="83" s="1" customFormat="1" ht="16.5" customHeight="1">
      <c r="B83" s="38"/>
      <c r="C83" s="39"/>
      <c r="D83" s="39"/>
      <c r="E83" s="64" t="str">
        <f>E13</f>
        <v>10 - Souhrnné výkony SO 01 - 09</v>
      </c>
      <c r="F83" s="39"/>
      <c r="G83" s="39"/>
      <c r="H83" s="39"/>
      <c r="I83" s="143"/>
      <c r="J83" s="39"/>
      <c r="K83" s="39"/>
      <c r="L83" s="43"/>
    </row>
    <row r="84" s="1" customFormat="1" ht="6.96" customHeight="1">
      <c r="B84" s="38"/>
      <c r="C84" s="39"/>
      <c r="D84" s="39"/>
      <c r="E84" s="39"/>
      <c r="F84" s="39"/>
      <c r="G84" s="39"/>
      <c r="H84" s="39"/>
      <c r="I84" s="143"/>
      <c r="J84" s="39"/>
      <c r="K84" s="39"/>
      <c r="L84" s="43"/>
    </row>
    <row r="85" s="1" customFormat="1" ht="12" customHeight="1">
      <c r="B85" s="38"/>
      <c r="C85" s="32" t="s">
        <v>21</v>
      </c>
      <c r="D85" s="39"/>
      <c r="E85" s="39"/>
      <c r="F85" s="27" t="str">
        <f>F16</f>
        <v>obvod ST Ústí nad Labem</v>
      </c>
      <c r="G85" s="39"/>
      <c r="H85" s="39"/>
      <c r="I85" s="145" t="s">
        <v>23</v>
      </c>
      <c r="J85" s="67" t="str">
        <f>IF(J16="","",J16)</f>
        <v>7. 6. 2019</v>
      </c>
      <c r="K85" s="39"/>
      <c r="L85" s="43"/>
    </row>
    <row r="86" s="1" customFormat="1" ht="6.96" customHeight="1">
      <c r="B86" s="38"/>
      <c r="C86" s="39"/>
      <c r="D86" s="39"/>
      <c r="E86" s="39"/>
      <c r="F86" s="39"/>
      <c r="G86" s="39"/>
      <c r="H86" s="39"/>
      <c r="I86" s="143"/>
      <c r="J86" s="39"/>
      <c r="K86" s="39"/>
      <c r="L86" s="43"/>
    </row>
    <row r="87" s="1" customFormat="1" ht="13.65" customHeight="1">
      <c r="B87" s="38"/>
      <c r="C87" s="32" t="s">
        <v>25</v>
      </c>
      <c r="D87" s="39"/>
      <c r="E87" s="39"/>
      <c r="F87" s="27" t="str">
        <f>E19</f>
        <v>SŽDC s.o., OŘ Ústí n.L., ST Ústí n.L.</v>
      </c>
      <c r="G87" s="39"/>
      <c r="H87" s="39"/>
      <c r="I87" s="145" t="s">
        <v>33</v>
      </c>
      <c r="J87" s="36" t="str">
        <f>E25</f>
        <v xml:space="preserve"> </v>
      </c>
      <c r="K87" s="39"/>
      <c r="L87" s="43"/>
    </row>
    <row r="88" s="1" customFormat="1" ht="13.65" customHeight="1">
      <c r="B88" s="38"/>
      <c r="C88" s="32" t="s">
        <v>31</v>
      </c>
      <c r="D88" s="39"/>
      <c r="E88" s="39"/>
      <c r="F88" s="27" t="str">
        <f>IF(E22="","",E22)</f>
        <v>Vyplň údaj</v>
      </c>
      <c r="G88" s="39"/>
      <c r="H88" s="39"/>
      <c r="I88" s="145" t="s">
        <v>36</v>
      </c>
      <c r="J88" s="36" t="str">
        <f>E28</f>
        <v xml:space="preserve"> </v>
      </c>
      <c r="K88" s="39"/>
      <c r="L88" s="43"/>
    </row>
    <row r="89" s="1" customFormat="1" ht="10.32" customHeight="1">
      <c r="B89" s="38"/>
      <c r="C89" s="39"/>
      <c r="D89" s="39"/>
      <c r="E89" s="39"/>
      <c r="F89" s="39"/>
      <c r="G89" s="39"/>
      <c r="H89" s="39"/>
      <c r="I89" s="143"/>
      <c r="J89" s="39"/>
      <c r="K89" s="39"/>
      <c r="L89" s="43"/>
    </row>
    <row r="90" s="8" customFormat="1" ht="29.28" customHeight="1">
      <c r="B90" s="177"/>
      <c r="C90" s="178" t="s">
        <v>149</v>
      </c>
      <c r="D90" s="179" t="s">
        <v>58</v>
      </c>
      <c r="E90" s="179" t="s">
        <v>54</v>
      </c>
      <c r="F90" s="179" t="s">
        <v>55</v>
      </c>
      <c r="G90" s="179" t="s">
        <v>150</v>
      </c>
      <c r="H90" s="179" t="s">
        <v>151</v>
      </c>
      <c r="I90" s="180" t="s">
        <v>152</v>
      </c>
      <c r="J90" s="179" t="s">
        <v>146</v>
      </c>
      <c r="K90" s="181" t="s">
        <v>153</v>
      </c>
      <c r="L90" s="182"/>
      <c r="M90" s="87" t="s">
        <v>19</v>
      </c>
      <c r="N90" s="88" t="s">
        <v>43</v>
      </c>
      <c r="O90" s="88" t="s">
        <v>154</v>
      </c>
      <c r="P90" s="88" t="s">
        <v>155</v>
      </c>
      <c r="Q90" s="88" t="s">
        <v>156</v>
      </c>
      <c r="R90" s="88" t="s">
        <v>157</v>
      </c>
      <c r="S90" s="88" t="s">
        <v>158</v>
      </c>
      <c r="T90" s="89" t="s">
        <v>159</v>
      </c>
    </row>
    <row r="91" s="1" customFormat="1" ht="22.8" customHeight="1">
      <c r="B91" s="38"/>
      <c r="C91" s="94" t="s">
        <v>160</v>
      </c>
      <c r="D91" s="39"/>
      <c r="E91" s="39"/>
      <c r="F91" s="39"/>
      <c r="G91" s="39"/>
      <c r="H91" s="39"/>
      <c r="I91" s="143"/>
      <c r="J91" s="183">
        <f>BK91</f>
        <v>0</v>
      </c>
      <c r="K91" s="39"/>
      <c r="L91" s="43"/>
      <c r="M91" s="90"/>
      <c r="N91" s="91"/>
      <c r="O91" s="91"/>
      <c r="P91" s="184">
        <f>SUM(P92:P101)</f>
        <v>0</v>
      </c>
      <c r="Q91" s="91"/>
      <c r="R91" s="184">
        <f>SUM(R92:R101)</f>
        <v>0</v>
      </c>
      <c r="S91" s="91"/>
      <c r="T91" s="185">
        <f>SUM(T92:T101)</f>
        <v>0</v>
      </c>
      <c r="AT91" s="17" t="s">
        <v>72</v>
      </c>
      <c r="AU91" s="17" t="s">
        <v>147</v>
      </c>
      <c r="BK91" s="186">
        <f>SUM(BK92:BK101)</f>
        <v>0</v>
      </c>
    </row>
    <row r="92" s="1" customFormat="1" ht="22.5" customHeight="1">
      <c r="B92" s="38"/>
      <c r="C92" s="187" t="s">
        <v>80</v>
      </c>
      <c r="D92" s="187" t="s">
        <v>161</v>
      </c>
      <c r="E92" s="188" t="s">
        <v>613</v>
      </c>
      <c r="F92" s="189" t="s">
        <v>614</v>
      </c>
      <c r="G92" s="190" t="s">
        <v>236</v>
      </c>
      <c r="H92" s="191">
        <v>50</v>
      </c>
      <c r="I92" s="192"/>
      <c r="J92" s="193">
        <f>ROUND(I92*H92,2)</f>
        <v>0</v>
      </c>
      <c r="K92" s="189" t="s">
        <v>165</v>
      </c>
      <c r="L92" s="43"/>
      <c r="M92" s="194" t="s">
        <v>19</v>
      </c>
      <c r="N92" s="195" t="s">
        <v>44</v>
      </c>
      <c r="O92" s="79"/>
      <c r="P92" s="196">
        <f>O92*H92</f>
        <v>0</v>
      </c>
      <c r="Q92" s="196">
        <v>0</v>
      </c>
      <c r="R92" s="196">
        <f>Q92*H92</f>
        <v>0</v>
      </c>
      <c r="S92" s="196">
        <v>0</v>
      </c>
      <c r="T92" s="197">
        <f>S92*H92</f>
        <v>0</v>
      </c>
      <c r="AR92" s="17" t="s">
        <v>166</v>
      </c>
      <c r="AT92" s="17" t="s">
        <v>161</v>
      </c>
      <c r="AU92" s="17" t="s">
        <v>73</v>
      </c>
      <c r="AY92" s="17" t="s">
        <v>167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17" t="s">
        <v>80</v>
      </c>
      <c r="BK92" s="198">
        <f>ROUND(I92*H92,2)</f>
        <v>0</v>
      </c>
      <c r="BL92" s="17" t="s">
        <v>166</v>
      </c>
      <c r="BM92" s="17" t="s">
        <v>615</v>
      </c>
    </row>
    <row r="93" s="1" customFormat="1" ht="22.5" customHeight="1">
      <c r="B93" s="38"/>
      <c r="C93" s="187" t="s">
        <v>82</v>
      </c>
      <c r="D93" s="187" t="s">
        <v>161</v>
      </c>
      <c r="E93" s="188" t="s">
        <v>616</v>
      </c>
      <c r="F93" s="189" t="s">
        <v>617</v>
      </c>
      <c r="G93" s="190" t="s">
        <v>236</v>
      </c>
      <c r="H93" s="191">
        <v>50</v>
      </c>
      <c r="I93" s="192"/>
      <c r="J93" s="193">
        <f>ROUND(I93*H93,2)</f>
        <v>0</v>
      </c>
      <c r="K93" s="189" t="s">
        <v>165</v>
      </c>
      <c r="L93" s="43"/>
      <c r="M93" s="194" t="s">
        <v>19</v>
      </c>
      <c r="N93" s="195" t="s">
        <v>44</v>
      </c>
      <c r="O93" s="79"/>
      <c r="P93" s="196">
        <f>O93*H93</f>
        <v>0</v>
      </c>
      <c r="Q93" s="196">
        <v>0</v>
      </c>
      <c r="R93" s="196">
        <f>Q93*H93</f>
        <v>0</v>
      </c>
      <c r="S93" s="196">
        <v>0</v>
      </c>
      <c r="T93" s="197">
        <f>S93*H93</f>
        <v>0</v>
      </c>
      <c r="AR93" s="17" t="s">
        <v>166</v>
      </c>
      <c r="AT93" s="17" t="s">
        <v>161</v>
      </c>
      <c r="AU93" s="17" t="s">
        <v>73</v>
      </c>
      <c r="AY93" s="17" t="s">
        <v>167</v>
      </c>
      <c r="BE93" s="198">
        <f>IF(N93="základní",J93,0)</f>
        <v>0</v>
      </c>
      <c r="BF93" s="198">
        <f>IF(N93="snížená",J93,0)</f>
        <v>0</v>
      </c>
      <c r="BG93" s="198">
        <f>IF(N93="zákl. přenesená",J93,0)</f>
        <v>0</v>
      </c>
      <c r="BH93" s="198">
        <f>IF(N93="sníž. přenesená",J93,0)</f>
        <v>0</v>
      </c>
      <c r="BI93" s="198">
        <f>IF(N93="nulová",J93,0)</f>
        <v>0</v>
      </c>
      <c r="BJ93" s="17" t="s">
        <v>80</v>
      </c>
      <c r="BK93" s="198">
        <f>ROUND(I93*H93,2)</f>
        <v>0</v>
      </c>
      <c r="BL93" s="17" t="s">
        <v>166</v>
      </c>
      <c r="BM93" s="17" t="s">
        <v>618</v>
      </c>
    </row>
    <row r="94" s="1" customFormat="1" ht="22.5" customHeight="1">
      <c r="B94" s="38"/>
      <c r="C94" s="187" t="s">
        <v>89</v>
      </c>
      <c r="D94" s="187" t="s">
        <v>161</v>
      </c>
      <c r="E94" s="188" t="s">
        <v>619</v>
      </c>
      <c r="F94" s="189" t="s">
        <v>620</v>
      </c>
      <c r="G94" s="190" t="s">
        <v>236</v>
      </c>
      <c r="H94" s="191">
        <v>10</v>
      </c>
      <c r="I94" s="192"/>
      <c r="J94" s="193">
        <f>ROUND(I94*H94,2)</f>
        <v>0</v>
      </c>
      <c r="K94" s="189" t="s">
        <v>165</v>
      </c>
      <c r="L94" s="43"/>
      <c r="M94" s="194" t="s">
        <v>19</v>
      </c>
      <c r="N94" s="195" t="s">
        <v>44</v>
      </c>
      <c r="O94" s="79"/>
      <c r="P94" s="196">
        <f>O94*H94</f>
        <v>0</v>
      </c>
      <c r="Q94" s="196">
        <v>0</v>
      </c>
      <c r="R94" s="196">
        <f>Q94*H94</f>
        <v>0</v>
      </c>
      <c r="S94" s="196">
        <v>0</v>
      </c>
      <c r="T94" s="197">
        <f>S94*H94</f>
        <v>0</v>
      </c>
      <c r="AR94" s="17" t="s">
        <v>166</v>
      </c>
      <c r="AT94" s="17" t="s">
        <v>161</v>
      </c>
      <c r="AU94" s="17" t="s">
        <v>73</v>
      </c>
      <c r="AY94" s="17" t="s">
        <v>167</v>
      </c>
      <c r="BE94" s="198">
        <f>IF(N94="základní",J94,0)</f>
        <v>0</v>
      </c>
      <c r="BF94" s="198">
        <f>IF(N94="snížená",J94,0)</f>
        <v>0</v>
      </c>
      <c r="BG94" s="198">
        <f>IF(N94="zákl. přenesená",J94,0)</f>
        <v>0</v>
      </c>
      <c r="BH94" s="198">
        <f>IF(N94="sníž. přenesená",J94,0)</f>
        <v>0</v>
      </c>
      <c r="BI94" s="198">
        <f>IF(N94="nulová",J94,0)</f>
        <v>0</v>
      </c>
      <c r="BJ94" s="17" t="s">
        <v>80</v>
      </c>
      <c r="BK94" s="198">
        <f>ROUND(I94*H94,2)</f>
        <v>0</v>
      </c>
      <c r="BL94" s="17" t="s">
        <v>166</v>
      </c>
      <c r="BM94" s="17" t="s">
        <v>621</v>
      </c>
    </row>
    <row r="95" s="9" customFormat="1">
      <c r="B95" s="202"/>
      <c r="C95" s="203"/>
      <c r="D95" s="199" t="s">
        <v>171</v>
      </c>
      <c r="E95" s="204" t="s">
        <v>19</v>
      </c>
      <c r="F95" s="205" t="s">
        <v>622</v>
      </c>
      <c r="G95" s="203"/>
      <c r="H95" s="204" t="s">
        <v>19</v>
      </c>
      <c r="I95" s="206"/>
      <c r="J95" s="203"/>
      <c r="K95" s="203"/>
      <c r="L95" s="207"/>
      <c r="M95" s="208"/>
      <c r="N95" s="209"/>
      <c r="O95" s="209"/>
      <c r="P95" s="209"/>
      <c r="Q95" s="209"/>
      <c r="R95" s="209"/>
      <c r="S95" s="209"/>
      <c r="T95" s="210"/>
      <c r="AT95" s="211" t="s">
        <v>171</v>
      </c>
      <c r="AU95" s="211" t="s">
        <v>73</v>
      </c>
      <c r="AV95" s="9" t="s">
        <v>80</v>
      </c>
      <c r="AW95" s="9" t="s">
        <v>35</v>
      </c>
      <c r="AX95" s="9" t="s">
        <v>73</v>
      </c>
      <c r="AY95" s="211" t="s">
        <v>167</v>
      </c>
    </row>
    <row r="96" s="10" customFormat="1">
      <c r="B96" s="212"/>
      <c r="C96" s="213"/>
      <c r="D96" s="199" t="s">
        <v>171</v>
      </c>
      <c r="E96" s="214" t="s">
        <v>19</v>
      </c>
      <c r="F96" s="215" t="s">
        <v>115</v>
      </c>
      <c r="G96" s="213"/>
      <c r="H96" s="216">
        <v>10</v>
      </c>
      <c r="I96" s="217"/>
      <c r="J96" s="213"/>
      <c r="K96" s="213"/>
      <c r="L96" s="218"/>
      <c r="M96" s="219"/>
      <c r="N96" s="220"/>
      <c r="O96" s="220"/>
      <c r="P96" s="220"/>
      <c r="Q96" s="220"/>
      <c r="R96" s="220"/>
      <c r="S96" s="220"/>
      <c r="T96" s="221"/>
      <c r="AT96" s="222" t="s">
        <v>171</v>
      </c>
      <c r="AU96" s="222" t="s">
        <v>73</v>
      </c>
      <c r="AV96" s="10" t="s">
        <v>82</v>
      </c>
      <c r="AW96" s="10" t="s">
        <v>35</v>
      </c>
      <c r="AX96" s="10" t="s">
        <v>80</v>
      </c>
      <c r="AY96" s="222" t="s">
        <v>167</v>
      </c>
    </row>
    <row r="97" s="1" customFormat="1" ht="22.5" customHeight="1">
      <c r="B97" s="38"/>
      <c r="C97" s="187" t="s">
        <v>166</v>
      </c>
      <c r="D97" s="187" t="s">
        <v>161</v>
      </c>
      <c r="E97" s="188" t="s">
        <v>623</v>
      </c>
      <c r="F97" s="189" t="s">
        <v>624</v>
      </c>
      <c r="G97" s="190" t="s">
        <v>236</v>
      </c>
      <c r="H97" s="191">
        <v>10</v>
      </c>
      <c r="I97" s="192"/>
      <c r="J97" s="193">
        <f>ROUND(I97*H97,2)</f>
        <v>0</v>
      </c>
      <c r="K97" s="189" t="s">
        <v>165</v>
      </c>
      <c r="L97" s="43"/>
      <c r="M97" s="194" t="s">
        <v>19</v>
      </c>
      <c r="N97" s="195" t="s">
        <v>44</v>
      </c>
      <c r="O97" s="79"/>
      <c r="P97" s="196">
        <f>O97*H97</f>
        <v>0</v>
      </c>
      <c r="Q97" s="196">
        <v>0</v>
      </c>
      <c r="R97" s="196">
        <f>Q97*H97</f>
        <v>0</v>
      </c>
      <c r="S97" s="196">
        <v>0</v>
      </c>
      <c r="T97" s="197">
        <f>S97*H97</f>
        <v>0</v>
      </c>
      <c r="AR97" s="17" t="s">
        <v>166</v>
      </c>
      <c r="AT97" s="17" t="s">
        <v>161</v>
      </c>
      <c r="AU97" s="17" t="s">
        <v>73</v>
      </c>
      <c r="AY97" s="17" t="s">
        <v>167</v>
      </c>
      <c r="BE97" s="198">
        <f>IF(N97="základní",J97,0)</f>
        <v>0</v>
      </c>
      <c r="BF97" s="198">
        <f>IF(N97="snížená",J97,0)</f>
        <v>0</v>
      </c>
      <c r="BG97" s="198">
        <f>IF(N97="zákl. přenesená",J97,0)</f>
        <v>0</v>
      </c>
      <c r="BH97" s="198">
        <f>IF(N97="sníž. přenesená",J97,0)</f>
        <v>0</v>
      </c>
      <c r="BI97" s="198">
        <f>IF(N97="nulová",J97,0)</f>
        <v>0</v>
      </c>
      <c r="BJ97" s="17" t="s">
        <v>80</v>
      </c>
      <c r="BK97" s="198">
        <f>ROUND(I97*H97,2)</f>
        <v>0</v>
      </c>
      <c r="BL97" s="17" t="s">
        <v>166</v>
      </c>
      <c r="BM97" s="17" t="s">
        <v>625</v>
      </c>
    </row>
    <row r="98" s="9" customFormat="1">
      <c r="B98" s="202"/>
      <c r="C98" s="203"/>
      <c r="D98" s="199" t="s">
        <v>171</v>
      </c>
      <c r="E98" s="204" t="s">
        <v>19</v>
      </c>
      <c r="F98" s="205" t="s">
        <v>622</v>
      </c>
      <c r="G98" s="203"/>
      <c r="H98" s="204" t="s">
        <v>19</v>
      </c>
      <c r="I98" s="206"/>
      <c r="J98" s="203"/>
      <c r="K98" s="203"/>
      <c r="L98" s="207"/>
      <c r="M98" s="208"/>
      <c r="N98" s="209"/>
      <c r="O98" s="209"/>
      <c r="P98" s="209"/>
      <c r="Q98" s="209"/>
      <c r="R98" s="209"/>
      <c r="S98" s="209"/>
      <c r="T98" s="210"/>
      <c r="AT98" s="211" t="s">
        <v>171</v>
      </c>
      <c r="AU98" s="211" t="s">
        <v>73</v>
      </c>
      <c r="AV98" s="9" t="s">
        <v>80</v>
      </c>
      <c r="AW98" s="9" t="s">
        <v>35</v>
      </c>
      <c r="AX98" s="9" t="s">
        <v>73</v>
      </c>
      <c r="AY98" s="211" t="s">
        <v>167</v>
      </c>
    </row>
    <row r="99" s="10" customFormat="1">
      <c r="B99" s="212"/>
      <c r="C99" s="213"/>
      <c r="D99" s="199" t="s">
        <v>171</v>
      </c>
      <c r="E99" s="214" t="s">
        <v>19</v>
      </c>
      <c r="F99" s="215" t="s">
        <v>115</v>
      </c>
      <c r="G99" s="213"/>
      <c r="H99" s="216">
        <v>10</v>
      </c>
      <c r="I99" s="217"/>
      <c r="J99" s="213"/>
      <c r="K99" s="213"/>
      <c r="L99" s="218"/>
      <c r="M99" s="219"/>
      <c r="N99" s="220"/>
      <c r="O99" s="220"/>
      <c r="P99" s="220"/>
      <c r="Q99" s="220"/>
      <c r="R99" s="220"/>
      <c r="S99" s="220"/>
      <c r="T99" s="221"/>
      <c r="AT99" s="222" t="s">
        <v>171</v>
      </c>
      <c r="AU99" s="222" t="s">
        <v>73</v>
      </c>
      <c r="AV99" s="10" t="s">
        <v>82</v>
      </c>
      <c r="AW99" s="10" t="s">
        <v>35</v>
      </c>
      <c r="AX99" s="10" t="s">
        <v>80</v>
      </c>
      <c r="AY99" s="222" t="s">
        <v>167</v>
      </c>
    </row>
    <row r="100" s="1" customFormat="1" ht="22.5" customHeight="1">
      <c r="B100" s="38"/>
      <c r="C100" s="234" t="s">
        <v>205</v>
      </c>
      <c r="D100" s="234" t="s">
        <v>197</v>
      </c>
      <c r="E100" s="235" t="s">
        <v>626</v>
      </c>
      <c r="F100" s="236" t="s">
        <v>627</v>
      </c>
      <c r="G100" s="237" t="s">
        <v>236</v>
      </c>
      <c r="H100" s="238">
        <v>6</v>
      </c>
      <c r="I100" s="239"/>
      <c r="J100" s="240">
        <f>ROUND(I100*H100,2)</f>
        <v>0</v>
      </c>
      <c r="K100" s="236" t="s">
        <v>165</v>
      </c>
      <c r="L100" s="241"/>
      <c r="M100" s="242" t="s">
        <v>19</v>
      </c>
      <c r="N100" s="243" t="s">
        <v>44</v>
      </c>
      <c r="O100" s="79"/>
      <c r="P100" s="196">
        <f>O100*H100</f>
        <v>0</v>
      </c>
      <c r="Q100" s="196">
        <v>0</v>
      </c>
      <c r="R100" s="196">
        <f>Q100*H100</f>
        <v>0</v>
      </c>
      <c r="S100" s="196">
        <v>0</v>
      </c>
      <c r="T100" s="197">
        <f>S100*H100</f>
        <v>0</v>
      </c>
      <c r="AR100" s="17" t="s">
        <v>201</v>
      </c>
      <c r="AT100" s="17" t="s">
        <v>197</v>
      </c>
      <c r="AU100" s="17" t="s">
        <v>73</v>
      </c>
      <c r="AY100" s="17" t="s">
        <v>167</v>
      </c>
      <c r="BE100" s="198">
        <f>IF(N100="základní",J100,0)</f>
        <v>0</v>
      </c>
      <c r="BF100" s="198">
        <f>IF(N100="snížená",J100,0)</f>
        <v>0</v>
      </c>
      <c r="BG100" s="198">
        <f>IF(N100="zákl. přenesená",J100,0)</f>
        <v>0</v>
      </c>
      <c r="BH100" s="198">
        <f>IF(N100="sníž. přenesená",J100,0)</f>
        <v>0</v>
      </c>
      <c r="BI100" s="198">
        <f>IF(N100="nulová",J100,0)</f>
        <v>0</v>
      </c>
      <c r="BJ100" s="17" t="s">
        <v>80</v>
      </c>
      <c r="BK100" s="198">
        <f>ROUND(I100*H100,2)</f>
        <v>0</v>
      </c>
      <c r="BL100" s="17" t="s">
        <v>166</v>
      </c>
      <c r="BM100" s="17" t="s">
        <v>628</v>
      </c>
    </row>
    <row r="101" s="1" customFormat="1" ht="22.5" customHeight="1">
      <c r="B101" s="38"/>
      <c r="C101" s="234" t="s">
        <v>210</v>
      </c>
      <c r="D101" s="234" t="s">
        <v>197</v>
      </c>
      <c r="E101" s="235" t="s">
        <v>629</v>
      </c>
      <c r="F101" s="236" t="s">
        <v>630</v>
      </c>
      <c r="G101" s="237" t="s">
        <v>236</v>
      </c>
      <c r="H101" s="238">
        <v>6</v>
      </c>
      <c r="I101" s="239"/>
      <c r="J101" s="240">
        <f>ROUND(I101*H101,2)</f>
        <v>0</v>
      </c>
      <c r="K101" s="236" t="s">
        <v>165</v>
      </c>
      <c r="L101" s="241"/>
      <c r="M101" s="247" t="s">
        <v>19</v>
      </c>
      <c r="N101" s="248" t="s">
        <v>44</v>
      </c>
      <c r="O101" s="249"/>
      <c r="P101" s="250">
        <f>O101*H101</f>
        <v>0</v>
      </c>
      <c r="Q101" s="250">
        <v>0</v>
      </c>
      <c r="R101" s="250">
        <f>Q101*H101</f>
        <v>0</v>
      </c>
      <c r="S101" s="250">
        <v>0</v>
      </c>
      <c r="T101" s="251">
        <f>S101*H101</f>
        <v>0</v>
      </c>
      <c r="AR101" s="17" t="s">
        <v>201</v>
      </c>
      <c r="AT101" s="17" t="s">
        <v>197</v>
      </c>
      <c r="AU101" s="17" t="s">
        <v>73</v>
      </c>
      <c r="AY101" s="17" t="s">
        <v>167</v>
      </c>
      <c r="BE101" s="198">
        <f>IF(N101="základní",J101,0)</f>
        <v>0</v>
      </c>
      <c r="BF101" s="198">
        <f>IF(N101="snížená",J101,0)</f>
        <v>0</v>
      </c>
      <c r="BG101" s="198">
        <f>IF(N101="zákl. přenesená",J101,0)</f>
        <v>0</v>
      </c>
      <c r="BH101" s="198">
        <f>IF(N101="sníž. přenesená",J101,0)</f>
        <v>0</v>
      </c>
      <c r="BI101" s="198">
        <f>IF(N101="nulová",J101,0)</f>
        <v>0</v>
      </c>
      <c r="BJ101" s="17" t="s">
        <v>80</v>
      </c>
      <c r="BK101" s="198">
        <f>ROUND(I101*H101,2)</f>
        <v>0</v>
      </c>
      <c r="BL101" s="17" t="s">
        <v>166</v>
      </c>
      <c r="BM101" s="17" t="s">
        <v>631</v>
      </c>
    </row>
    <row r="102" s="1" customFormat="1" ht="6.96" customHeight="1">
      <c r="B102" s="57"/>
      <c r="C102" s="58"/>
      <c r="D102" s="58"/>
      <c r="E102" s="58"/>
      <c r="F102" s="58"/>
      <c r="G102" s="58"/>
      <c r="H102" s="58"/>
      <c r="I102" s="167"/>
      <c r="J102" s="58"/>
      <c r="K102" s="58"/>
      <c r="L102" s="43"/>
    </row>
  </sheetData>
  <sheetProtection sheet="1" autoFilter="0" formatColumns="0" formatRows="0" objects="1" scenarios="1" spinCount="100000" saltValue="yNr5/uDJYhPwTW7gDS5NSsHePPd0mVwlbUEX3O9ridkHf1zdN8AO4LHdUpulh4GyLONB6i9u2P+AUdC8wyTszQ==" hashValue="KQKlLUvasCwraugDRvng0Jqaf4eGjk8uTp8f7LcgdG75ICIJPBRuXptp0eideoWyIH/ozuVHHR9KsGO/oAOpfQ==" algorithmName="SHA-512" password="CC35"/>
  <autoFilter ref="C90:K101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7:H77"/>
    <mergeCell ref="E81:H81"/>
    <mergeCell ref="E79:H79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119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82</v>
      </c>
    </row>
    <row r="4" ht="24.96" customHeight="1">
      <c r="B4" s="20"/>
      <c r="D4" s="140" t="s">
        <v>137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Oprava geometrických parametrů koleje (OBLAST Č. 1)</v>
      </c>
      <c r="F7" s="141"/>
      <c r="G7" s="141"/>
      <c r="H7" s="141"/>
      <c r="L7" s="20"/>
    </row>
    <row r="8" ht="12" customHeight="1">
      <c r="B8" s="20"/>
      <c r="D8" s="141" t="s">
        <v>138</v>
      </c>
      <c r="L8" s="20"/>
    </row>
    <row r="9" s="1" customFormat="1" ht="16.5" customHeight="1">
      <c r="B9" s="43"/>
      <c r="E9" s="142" t="s">
        <v>139</v>
      </c>
      <c r="F9" s="1"/>
      <c r="G9" s="1"/>
      <c r="H9" s="1"/>
      <c r="I9" s="143"/>
      <c r="L9" s="43"/>
    </row>
    <row r="10" s="1" customFormat="1" ht="12" customHeight="1">
      <c r="B10" s="43"/>
      <c r="D10" s="141" t="s">
        <v>140</v>
      </c>
      <c r="I10" s="143"/>
      <c r="L10" s="43"/>
    </row>
    <row r="11" s="1" customFormat="1" ht="36.96" customHeight="1">
      <c r="B11" s="43"/>
      <c r="E11" s="144" t="s">
        <v>632</v>
      </c>
      <c r="F11" s="1"/>
      <c r="G11" s="1"/>
      <c r="H11" s="1"/>
      <c r="I11" s="143"/>
      <c r="L11" s="43"/>
    </row>
    <row r="12" s="1" customFormat="1">
      <c r="B12" s="43"/>
      <c r="I12" s="143"/>
      <c r="L12" s="43"/>
    </row>
    <row r="13" s="1" customFormat="1" ht="12" customHeight="1">
      <c r="B13" s="43"/>
      <c r="D13" s="141" t="s">
        <v>18</v>
      </c>
      <c r="F13" s="17" t="s">
        <v>19</v>
      </c>
      <c r="I13" s="145" t="s">
        <v>20</v>
      </c>
      <c r="J13" s="17" t="s">
        <v>19</v>
      </c>
      <c r="L13" s="43"/>
    </row>
    <row r="14" s="1" customFormat="1" ht="12" customHeight="1">
      <c r="B14" s="43"/>
      <c r="D14" s="141" t="s">
        <v>21</v>
      </c>
      <c r="F14" s="17" t="s">
        <v>22</v>
      </c>
      <c r="I14" s="145" t="s">
        <v>23</v>
      </c>
      <c r="J14" s="146" t="str">
        <f>'Rekapitulace stavby'!AN8</f>
        <v>7. 6. 2019</v>
      </c>
      <c r="L14" s="43"/>
    </row>
    <row r="15" s="1" customFormat="1" ht="10.8" customHeight="1">
      <c r="B15" s="43"/>
      <c r="I15" s="143"/>
      <c r="L15" s="43"/>
    </row>
    <row r="16" s="1" customFormat="1" ht="12" customHeight="1">
      <c r="B16" s="43"/>
      <c r="D16" s="141" t="s">
        <v>25</v>
      </c>
      <c r="I16" s="145" t="s">
        <v>26</v>
      </c>
      <c r="J16" s="17" t="s">
        <v>27</v>
      </c>
      <c r="L16" s="43"/>
    </row>
    <row r="17" s="1" customFormat="1" ht="18" customHeight="1">
      <c r="B17" s="43"/>
      <c r="E17" s="17" t="s">
        <v>28</v>
      </c>
      <c r="I17" s="145" t="s">
        <v>29</v>
      </c>
      <c r="J17" s="17" t="s">
        <v>30</v>
      </c>
      <c r="L17" s="43"/>
    </row>
    <row r="18" s="1" customFormat="1" ht="6.96" customHeight="1">
      <c r="B18" s="43"/>
      <c r="I18" s="143"/>
      <c r="L18" s="43"/>
    </row>
    <row r="19" s="1" customFormat="1" ht="12" customHeight="1">
      <c r="B19" s="43"/>
      <c r="D19" s="141" t="s">
        <v>31</v>
      </c>
      <c r="I19" s="145" t="s">
        <v>26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7"/>
      <c r="G20" s="17"/>
      <c r="H20" s="17"/>
      <c r="I20" s="145" t="s">
        <v>29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3"/>
      <c r="L21" s="43"/>
    </row>
    <row r="22" s="1" customFormat="1" ht="12" customHeight="1">
      <c r="B22" s="43"/>
      <c r="D22" s="141" t="s">
        <v>33</v>
      </c>
      <c r="I22" s="145" t="s">
        <v>26</v>
      </c>
      <c r="J22" s="17" t="str">
        <f>IF('Rekapitulace stavby'!AN16="","",'Rekapitulace stavby'!AN16)</f>
        <v/>
      </c>
      <c r="L22" s="43"/>
    </row>
    <row r="23" s="1" customFormat="1" ht="18" customHeight="1">
      <c r="B23" s="43"/>
      <c r="E23" s="17" t="str">
        <f>IF('Rekapitulace stavby'!E17="","",'Rekapitulace stavby'!E17)</f>
        <v xml:space="preserve"> </v>
      </c>
      <c r="I23" s="145" t="s">
        <v>29</v>
      </c>
      <c r="J23" s="17" t="str">
        <f>IF('Rekapitulace stavby'!AN17="","",'Rekapitulace stavby'!AN17)</f>
        <v/>
      </c>
      <c r="L23" s="43"/>
    </row>
    <row r="24" s="1" customFormat="1" ht="6.96" customHeight="1">
      <c r="B24" s="43"/>
      <c r="I24" s="143"/>
      <c r="L24" s="43"/>
    </row>
    <row r="25" s="1" customFormat="1" ht="12" customHeight="1">
      <c r="B25" s="43"/>
      <c r="D25" s="141" t="s">
        <v>36</v>
      </c>
      <c r="I25" s="145" t="s">
        <v>26</v>
      </c>
      <c r="J25" s="17" t="str">
        <f>IF('Rekapitulace stavby'!AN19="","",'Rekapitulace stavby'!AN19)</f>
        <v/>
      </c>
      <c r="L25" s="43"/>
    </row>
    <row r="26" s="1" customFormat="1" ht="18" customHeight="1">
      <c r="B26" s="43"/>
      <c r="E26" s="17" t="str">
        <f>IF('Rekapitulace stavby'!E20="","",'Rekapitulace stavby'!E20)</f>
        <v xml:space="preserve"> </v>
      </c>
      <c r="I26" s="145" t="s">
        <v>29</v>
      </c>
      <c r="J26" s="17" t="str">
        <f>IF('Rekapitulace stavby'!AN20="","",'Rekapitulace stavby'!AN20)</f>
        <v/>
      </c>
      <c r="L26" s="43"/>
    </row>
    <row r="27" s="1" customFormat="1" ht="6.96" customHeight="1">
      <c r="B27" s="43"/>
      <c r="I27" s="143"/>
      <c r="L27" s="43"/>
    </row>
    <row r="28" s="1" customFormat="1" ht="12" customHeight="1">
      <c r="B28" s="43"/>
      <c r="D28" s="141" t="s">
        <v>37</v>
      </c>
      <c r="I28" s="143"/>
      <c r="L28" s="43"/>
    </row>
    <row r="29" s="7" customFormat="1" ht="45" customHeight="1">
      <c r="B29" s="147"/>
      <c r="E29" s="148" t="s">
        <v>38</v>
      </c>
      <c r="F29" s="148"/>
      <c r="G29" s="148"/>
      <c r="H29" s="148"/>
      <c r="I29" s="149"/>
      <c r="L29" s="147"/>
    </row>
    <row r="30" s="1" customFormat="1" ht="6.96" customHeight="1">
      <c r="B30" s="43"/>
      <c r="I30" s="143"/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50"/>
      <c r="J31" s="71"/>
      <c r="K31" s="71"/>
      <c r="L31" s="43"/>
    </row>
    <row r="32" s="1" customFormat="1" ht="25.44" customHeight="1">
      <c r="B32" s="43"/>
      <c r="D32" s="151" t="s">
        <v>39</v>
      </c>
      <c r="I32" s="143"/>
      <c r="J32" s="152">
        <f>ROUND(J86, 2)</f>
        <v>0</v>
      </c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14.4" customHeight="1">
      <c r="B34" s="43"/>
      <c r="F34" s="153" t="s">
        <v>41</v>
      </c>
      <c r="I34" s="154" t="s">
        <v>40</v>
      </c>
      <c r="J34" s="153" t="s">
        <v>42</v>
      </c>
      <c r="L34" s="43"/>
    </row>
    <row r="35" s="1" customFormat="1" ht="14.4" customHeight="1">
      <c r="B35" s="43"/>
      <c r="D35" s="141" t="s">
        <v>43</v>
      </c>
      <c r="E35" s="141" t="s">
        <v>44</v>
      </c>
      <c r="F35" s="155">
        <f>ROUND((SUM(BE86:BE93)),  2)</f>
        <v>0</v>
      </c>
      <c r="I35" s="156">
        <v>0.20999999999999999</v>
      </c>
      <c r="J35" s="155">
        <f>ROUND(((SUM(BE86:BE93))*I35),  2)</f>
        <v>0</v>
      </c>
      <c r="L35" s="43"/>
    </row>
    <row r="36" s="1" customFormat="1" ht="14.4" customHeight="1">
      <c r="B36" s="43"/>
      <c r="E36" s="141" t="s">
        <v>45</v>
      </c>
      <c r="F36" s="155">
        <f>ROUND((SUM(BF86:BF93)),  2)</f>
        <v>0</v>
      </c>
      <c r="I36" s="156">
        <v>0.14999999999999999</v>
      </c>
      <c r="J36" s="155">
        <f>ROUND(((SUM(BF86:BF93))*I36),  2)</f>
        <v>0</v>
      </c>
      <c r="L36" s="43"/>
    </row>
    <row r="37" hidden="1" s="1" customFormat="1" ht="14.4" customHeight="1">
      <c r="B37" s="43"/>
      <c r="E37" s="141" t="s">
        <v>46</v>
      </c>
      <c r="F37" s="155">
        <f>ROUND((SUM(BG86:BG93)),  2)</f>
        <v>0</v>
      </c>
      <c r="I37" s="156">
        <v>0.20999999999999999</v>
      </c>
      <c r="J37" s="155">
        <f>0</f>
        <v>0</v>
      </c>
      <c r="L37" s="43"/>
    </row>
    <row r="38" hidden="1" s="1" customFormat="1" ht="14.4" customHeight="1">
      <c r="B38" s="43"/>
      <c r="E38" s="141" t="s">
        <v>47</v>
      </c>
      <c r="F38" s="155">
        <f>ROUND((SUM(BH86:BH93)),  2)</f>
        <v>0</v>
      </c>
      <c r="I38" s="156">
        <v>0.14999999999999999</v>
      </c>
      <c r="J38" s="155">
        <f>0</f>
        <v>0</v>
      </c>
      <c r="L38" s="43"/>
    </row>
    <row r="39" hidden="1" s="1" customFormat="1" ht="14.4" customHeight="1">
      <c r="B39" s="43"/>
      <c r="E39" s="141" t="s">
        <v>48</v>
      </c>
      <c r="F39" s="155">
        <f>ROUND((SUM(BI86:BI93)),  2)</f>
        <v>0</v>
      </c>
      <c r="I39" s="156">
        <v>0</v>
      </c>
      <c r="J39" s="155">
        <f>0</f>
        <v>0</v>
      </c>
      <c r="L39" s="43"/>
    </row>
    <row r="40" s="1" customFormat="1" ht="6.96" customHeight="1">
      <c r="B40" s="43"/>
      <c r="I40" s="143"/>
      <c r="L40" s="43"/>
    </row>
    <row r="41" s="1" customFormat="1" ht="25.44" customHeight="1">
      <c r="B41" s="43"/>
      <c r="C41" s="157"/>
      <c r="D41" s="158" t="s">
        <v>49</v>
      </c>
      <c r="E41" s="159"/>
      <c r="F41" s="159"/>
      <c r="G41" s="160" t="s">
        <v>50</v>
      </c>
      <c r="H41" s="161" t="s">
        <v>51</v>
      </c>
      <c r="I41" s="162"/>
      <c r="J41" s="163">
        <f>SUM(J32:J39)</f>
        <v>0</v>
      </c>
      <c r="K41" s="164"/>
      <c r="L41" s="43"/>
    </row>
    <row r="42" s="1" customFormat="1" ht="14.4" customHeight="1">
      <c r="B42" s="165"/>
      <c r="C42" s="166"/>
      <c r="D42" s="166"/>
      <c r="E42" s="166"/>
      <c r="F42" s="166"/>
      <c r="G42" s="166"/>
      <c r="H42" s="166"/>
      <c r="I42" s="167"/>
      <c r="J42" s="166"/>
      <c r="K42" s="166"/>
      <c r="L42" s="43"/>
    </row>
    <row r="46" s="1" customFormat="1" ht="6.96" customHeight="1">
      <c r="B46" s="168"/>
      <c r="C46" s="169"/>
      <c r="D46" s="169"/>
      <c r="E46" s="169"/>
      <c r="F46" s="169"/>
      <c r="G46" s="169"/>
      <c r="H46" s="169"/>
      <c r="I46" s="170"/>
      <c r="J46" s="169"/>
      <c r="K46" s="169"/>
      <c r="L46" s="43"/>
    </row>
    <row r="47" s="1" customFormat="1" ht="24.96" customHeight="1">
      <c r="B47" s="38"/>
      <c r="C47" s="23" t="s">
        <v>144</v>
      </c>
      <c r="D47" s="39"/>
      <c r="E47" s="39"/>
      <c r="F47" s="39"/>
      <c r="G47" s="39"/>
      <c r="H47" s="39"/>
      <c r="I47" s="143"/>
      <c r="J47" s="39"/>
      <c r="K47" s="39"/>
      <c r="L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143"/>
      <c r="J48" s="39"/>
      <c r="K48" s="39"/>
      <c r="L48" s="43"/>
    </row>
    <row r="49" s="1" customFormat="1" ht="12" customHeight="1">
      <c r="B49" s="38"/>
      <c r="C49" s="32" t="s">
        <v>16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16.5" customHeight="1">
      <c r="B50" s="38"/>
      <c r="C50" s="39"/>
      <c r="D50" s="39"/>
      <c r="E50" s="171" t="str">
        <f>E7</f>
        <v>Oprava geometrických parametrů koleje (OBLAST Č. 1)</v>
      </c>
      <c r="F50" s="32"/>
      <c r="G50" s="32"/>
      <c r="H50" s="32"/>
      <c r="I50" s="143"/>
      <c r="J50" s="39"/>
      <c r="K50" s="39"/>
      <c r="L50" s="43"/>
    </row>
    <row r="51" ht="12" customHeight="1">
      <c r="B51" s="21"/>
      <c r="C51" s="32" t="s">
        <v>138</v>
      </c>
      <c r="D51" s="22"/>
      <c r="E51" s="22"/>
      <c r="F51" s="22"/>
      <c r="G51" s="22"/>
      <c r="H51" s="22"/>
      <c r="I51" s="136"/>
      <c r="J51" s="22"/>
      <c r="K51" s="22"/>
      <c r="L51" s="20"/>
    </row>
    <row r="52" s="1" customFormat="1" ht="16.5" customHeight="1">
      <c r="B52" s="38"/>
      <c r="C52" s="39"/>
      <c r="D52" s="39"/>
      <c r="E52" s="171" t="s">
        <v>139</v>
      </c>
      <c r="F52" s="39"/>
      <c r="G52" s="39"/>
      <c r="H52" s="39"/>
      <c r="I52" s="143"/>
      <c r="J52" s="39"/>
      <c r="K52" s="39"/>
      <c r="L52" s="43"/>
    </row>
    <row r="53" s="1" customFormat="1" ht="12" customHeight="1">
      <c r="B53" s="38"/>
      <c r="C53" s="32" t="s">
        <v>140</v>
      </c>
      <c r="D53" s="39"/>
      <c r="E53" s="39"/>
      <c r="F53" s="39"/>
      <c r="G53" s="39"/>
      <c r="H53" s="39"/>
      <c r="I53" s="143"/>
      <c r="J53" s="39"/>
      <c r="K53" s="39"/>
      <c r="L53" s="43"/>
    </row>
    <row r="54" s="1" customFormat="1" ht="16.5" customHeight="1">
      <c r="B54" s="38"/>
      <c r="C54" s="39"/>
      <c r="D54" s="39"/>
      <c r="E54" s="64" t="str">
        <f>E11</f>
        <v>02 - VRN</v>
      </c>
      <c r="F54" s="39"/>
      <c r="G54" s="39"/>
      <c r="H54" s="39"/>
      <c r="I54" s="143"/>
      <c r="J54" s="39"/>
      <c r="K54" s="39"/>
      <c r="L54" s="43"/>
    </row>
    <row r="55" s="1" customFormat="1" ht="6.96" customHeight="1">
      <c r="B55" s="38"/>
      <c r="C55" s="39"/>
      <c r="D55" s="39"/>
      <c r="E55" s="39"/>
      <c r="F55" s="39"/>
      <c r="G55" s="39"/>
      <c r="H55" s="39"/>
      <c r="I55" s="143"/>
      <c r="J55" s="39"/>
      <c r="K55" s="39"/>
      <c r="L55" s="43"/>
    </row>
    <row r="56" s="1" customFormat="1" ht="12" customHeight="1">
      <c r="B56" s="38"/>
      <c r="C56" s="32" t="s">
        <v>21</v>
      </c>
      <c r="D56" s="39"/>
      <c r="E56" s="39"/>
      <c r="F56" s="27" t="str">
        <f>F14</f>
        <v>obvod ST Ústí nad Labem</v>
      </c>
      <c r="G56" s="39"/>
      <c r="H56" s="39"/>
      <c r="I56" s="145" t="s">
        <v>23</v>
      </c>
      <c r="J56" s="67" t="str">
        <f>IF(J14="","",J14)</f>
        <v>7. 6. 2019</v>
      </c>
      <c r="K56" s="39"/>
      <c r="L56" s="43"/>
    </row>
    <row r="57" s="1" customFormat="1" ht="6.96" customHeight="1">
      <c r="B57" s="38"/>
      <c r="C57" s="39"/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13.65" customHeight="1">
      <c r="B58" s="38"/>
      <c r="C58" s="32" t="s">
        <v>25</v>
      </c>
      <c r="D58" s="39"/>
      <c r="E58" s="39"/>
      <c r="F58" s="27" t="str">
        <f>E17</f>
        <v>SŽDC s.o., OŘ Ústí n.L., ST Ústí n.L.</v>
      </c>
      <c r="G58" s="39"/>
      <c r="H58" s="39"/>
      <c r="I58" s="145" t="s">
        <v>33</v>
      </c>
      <c r="J58" s="36" t="str">
        <f>E23</f>
        <v xml:space="preserve"> </v>
      </c>
      <c r="K58" s="39"/>
      <c r="L58" s="43"/>
    </row>
    <row r="59" s="1" customFormat="1" ht="13.65" customHeight="1">
      <c r="B59" s="38"/>
      <c r="C59" s="32" t="s">
        <v>31</v>
      </c>
      <c r="D59" s="39"/>
      <c r="E59" s="39"/>
      <c r="F59" s="27" t="str">
        <f>IF(E20="","",E20)</f>
        <v>Vyplň údaj</v>
      </c>
      <c r="G59" s="39"/>
      <c r="H59" s="39"/>
      <c r="I59" s="145" t="s">
        <v>36</v>
      </c>
      <c r="J59" s="36" t="str">
        <f>E26</f>
        <v xml:space="preserve"> </v>
      </c>
      <c r="K59" s="39"/>
      <c r="L59" s="43"/>
    </row>
    <row r="60" s="1" customFormat="1" ht="10.32" customHeight="1">
      <c r="B60" s="38"/>
      <c r="C60" s="39"/>
      <c r="D60" s="39"/>
      <c r="E60" s="39"/>
      <c r="F60" s="39"/>
      <c r="G60" s="39"/>
      <c r="H60" s="39"/>
      <c r="I60" s="143"/>
      <c r="J60" s="39"/>
      <c r="K60" s="39"/>
      <c r="L60" s="43"/>
    </row>
    <row r="61" s="1" customFormat="1" ht="29.28" customHeight="1">
      <c r="B61" s="38"/>
      <c r="C61" s="172" t="s">
        <v>145</v>
      </c>
      <c r="D61" s="173"/>
      <c r="E61" s="173"/>
      <c r="F61" s="173"/>
      <c r="G61" s="173"/>
      <c r="H61" s="173"/>
      <c r="I61" s="174"/>
      <c r="J61" s="175" t="s">
        <v>146</v>
      </c>
      <c r="K61" s="173"/>
      <c r="L61" s="43"/>
    </row>
    <row r="62" s="1" customFormat="1" ht="10.32" customHeight="1">
      <c r="B62" s="38"/>
      <c r="C62" s="39"/>
      <c r="D62" s="39"/>
      <c r="E62" s="39"/>
      <c r="F62" s="39"/>
      <c r="G62" s="39"/>
      <c r="H62" s="39"/>
      <c r="I62" s="143"/>
      <c r="J62" s="39"/>
      <c r="K62" s="39"/>
      <c r="L62" s="43"/>
    </row>
    <row r="63" s="1" customFormat="1" ht="22.8" customHeight="1">
      <c r="B63" s="38"/>
      <c r="C63" s="176" t="s">
        <v>71</v>
      </c>
      <c r="D63" s="39"/>
      <c r="E63" s="39"/>
      <c r="F63" s="39"/>
      <c r="G63" s="39"/>
      <c r="H63" s="39"/>
      <c r="I63" s="143"/>
      <c r="J63" s="97">
        <f>J86</f>
        <v>0</v>
      </c>
      <c r="K63" s="39"/>
      <c r="L63" s="43"/>
      <c r="AU63" s="17" t="s">
        <v>147</v>
      </c>
    </row>
    <row r="64" s="12" customFormat="1" ht="24.96" customHeight="1">
      <c r="B64" s="255"/>
      <c r="C64" s="256"/>
      <c r="D64" s="257" t="s">
        <v>633</v>
      </c>
      <c r="E64" s="258"/>
      <c r="F64" s="258"/>
      <c r="G64" s="258"/>
      <c r="H64" s="258"/>
      <c r="I64" s="259"/>
      <c r="J64" s="260">
        <f>J87</f>
        <v>0</v>
      </c>
      <c r="K64" s="256"/>
      <c r="L64" s="261"/>
    </row>
    <row r="65" s="1" customFormat="1" ht="21.84" customHeight="1">
      <c r="B65" s="38"/>
      <c r="C65" s="39"/>
      <c r="D65" s="39"/>
      <c r="E65" s="39"/>
      <c r="F65" s="39"/>
      <c r="G65" s="39"/>
      <c r="H65" s="39"/>
      <c r="I65" s="143"/>
      <c r="J65" s="39"/>
      <c r="K65" s="39"/>
      <c r="L65" s="43"/>
    </row>
    <row r="66" s="1" customFormat="1" ht="6.96" customHeight="1">
      <c r="B66" s="57"/>
      <c r="C66" s="58"/>
      <c r="D66" s="58"/>
      <c r="E66" s="58"/>
      <c r="F66" s="58"/>
      <c r="G66" s="58"/>
      <c r="H66" s="58"/>
      <c r="I66" s="167"/>
      <c r="J66" s="58"/>
      <c r="K66" s="58"/>
      <c r="L66" s="43"/>
    </row>
    <row r="70" s="1" customFormat="1" ht="6.96" customHeight="1">
      <c r="B70" s="59"/>
      <c r="C70" s="60"/>
      <c r="D70" s="60"/>
      <c r="E70" s="60"/>
      <c r="F70" s="60"/>
      <c r="G70" s="60"/>
      <c r="H70" s="60"/>
      <c r="I70" s="170"/>
      <c r="J70" s="60"/>
      <c r="K70" s="60"/>
      <c r="L70" s="43"/>
    </row>
    <row r="71" s="1" customFormat="1" ht="24.96" customHeight="1">
      <c r="B71" s="38"/>
      <c r="C71" s="23" t="s">
        <v>148</v>
      </c>
      <c r="D71" s="39"/>
      <c r="E71" s="39"/>
      <c r="F71" s="39"/>
      <c r="G71" s="39"/>
      <c r="H71" s="39"/>
      <c r="I71" s="143"/>
      <c r="J71" s="39"/>
      <c r="K71" s="39"/>
      <c r="L71" s="43"/>
    </row>
    <row r="72" s="1" customFormat="1" ht="6.96" customHeight="1">
      <c r="B72" s="38"/>
      <c r="C72" s="39"/>
      <c r="D72" s="39"/>
      <c r="E72" s="39"/>
      <c r="F72" s="39"/>
      <c r="G72" s="39"/>
      <c r="H72" s="39"/>
      <c r="I72" s="143"/>
      <c r="J72" s="39"/>
      <c r="K72" s="39"/>
      <c r="L72" s="43"/>
    </row>
    <row r="73" s="1" customFormat="1" ht="12" customHeight="1">
      <c r="B73" s="38"/>
      <c r="C73" s="32" t="s">
        <v>16</v>
      </c>
      <c r="D73" s="39"/>
      <c r="E73" s="39"/>
      <c r="F73" s="39"/>
      <c r="G73" s="39"/>
      <c r="H73" s="39"/>
      <c r="I73" s="143"/>
      <c r="J73" s="39"/>
      <c r="K73" s="39"/>
      <c r="L73" s="43"/>
    </row>
    <row r="74" s="1" customFormat="1" ht="16.5" customHeight="1">
      <c r="B74" s="38"/>
      <c r="C74" s="39"/>
      <c r="D74" s="39"/>
      <c r="E74" s="171" t="str">
        <f>E7</f>
        <v>Oprava geometrických parametrů koleje (OBLAST Č. 1)</v>
      </c>
      <c r="F74" s="32"/>
      <c r="G74" s="32"/>
      <c r="H74" s="32"/>
      <c r="I74" s="143"/>
      <c r="J74" s="39"/>
      <c r="K74" s="39"/>
      <c r="L74" s="43"/>
    </row>
    <row r="75" ht="12" customHeight="1">
      <c r="B75" s="21"/>
      <c r="C75" s="32" t="s">
        <v>138</v>
      </c>
      <c r="D75" s="22"/>
      <c r="E75" s="22"/>
      <c r="F75" s="22"/>
      <c r="G75" s="22"/>
      <c r="H75" s="22"/>
      <c r="I75" s="136"/>
      <c r="J75" s="22"/>
      <c r="K75" s="22"/>
      <c r="L75" s="20"/>
    </row>
    <row r="76" s="1" customFormat="1" ht="16.5" customHeight="1">
      <c r="B76" s="38"/>
      <c r="C76" s="39"/>
      <c r="D76" s="39"/>
      <c r="E76" s="171" t="s">
        <v>139</v>
      </c>
      <c r="F76" s="39"/>
      <c r="G76" s="39"/>
      <c r="H76" s="39"/>
      <c r="I76" s="143"/>
      <c r="J76" s="39"/>
      <c r="K76" s="39"/>
      <c r="L76" s="43"/>
    </row>
    <row r="77" s="1" customFormat="1" ht="12" customHeight="1">
      <c r="B77" s="38"/>
      <c r="C77" s="32" t="s">
        <v>140</v>
      </c>
      <c r="D77" s="39"/>
      <c r="E77" s="39"/>
      <c r="F77" s="39"/>
      <c r="G77" s="39"/>
      <c r="H77" s="39"/>
      <c r="I77" s="143"/>
      <c r="J77" s="39"/>
      <c r="K77" s="39"/>
      <c r="L77" s="43"/>
    </row>
    <row r="78" s="1" customFormat="1" ht="16.5" customHeight="1">
      <c r="B78" s="38"/>
      <c r="C78" s="39"/>
      <c r="D78" s="39"/>
      <c r="E78" s="64" t="str">
        <f>E11</f>
        <v>02 - VRN</v>
      </c>
      <c r="F78" s="39"/>
      <c r="G78" s="39"/>
      <c r="H78" s="39"/>
      <c r="I78" s="143"/>
      <c r="J78" s="39"/>
      <c r="K78" s="39"/>
      <c r="L78" s="43"/>
    </row>
    <row r="79" s="1" customFormat="1" ht="6.96" customHeight="1">
      <c r="B79" s="38"/>
      <c r="C79" s="39"/>
      <c r="D79" s="39"/>
      <c r="E79" s="39"/>
      <c r="F79" s="39"/>
      <c r="G79" s="39"/>
      <c r="H79" s="39"/>
      <c r="I79" s="143"/>
      <c r="J79" s="39"/>
      <c r="K79" s="39"/>
      <c r="L79" s="43"/>
    </row>
    <row r="80" s="1" customFormat="1" ht="12" customHeight="1">
      <c r="B80" s="38"/>
      <c r="C80" s="32" t="s">
        <v>21</v>
      </c>
      <c r="D80" s="39"/>
      <c r="E80" s="39"/>
      <c r="F80" s="27" t="str">
        <f>F14</f>
        <v>obvod ST Ústí nad Labem</v>
      </c>
      <c r="G80" s="39"/>
      <c r="H80" s="39"/>
      <c r="I80" s="145" t="s">
        <v>23</v>
      </c>
      <c r="J80" s="67" t="str">
        <f>IF(J14="","",J14)</f>
        <v>7. 6. 2019</v>
      </c>
      <c r="K80" s="39"/>
      <c r="L80" s="43"/>
    </row>
    <row r="81" s="1" customFormat="1" ht="6.96" customHeight="1">
      <c r="B81" s="38"/>
      <c r="C81" s="39"/>
      <c r="D81" s="39"/>
      <c r="E81" s="39"/>
      <c r="F81" s="39"/>
      <c r="G81" s="39"/>
      <c r="H81" s="39"/>
      <c r="I81" s="143"/>
      <c r="J81" s="39"/>
      <c r="K81" s="39"/>
      <c r="L81" s="43"/>
    </row>
    <row r="82" s="1" customFormat="1" ht="13.65" customHeight="1">
      <c r="B82" s="38"/>
      <c r="C82" s="32" t="s">
        <v>25</v>
      </c>
      <c r="D82" s="39"/>
      <c r="E82" s="39"/>
      <c r="F82" s="27" t="str">
        <f>E17</f>
        <v>SŽDC s.o., OŘ Ústí n.L., ST Ústí n.L.</v>
      </c>
      <c r="G82" s="39"/>
      <c r="H82" s="39"/>
      <c r="I82" s="145" t="s">
        <v>33</v>
      </c>
      <c r="J82" s="36" t="str">
        <f>E23</f>
        <v xml:space="preserve"> </v>
      </c>
      <c r="K82" s="39"/>
      <c r="L82" s="43"/>
    </row>
    <row r="83" s="1" customFormat="1" ht="13.65" customHeight="1">
      <c r="B83" s="38"/>
      <c r="C83" s="32" t="s">
        <v>31</v>
      </c>
      <c r="D83" s="39"/>
      <c r="E83" s="39"/>
      <c r="F83" s="27" t="str">
        <f>IF(E20="","",E20)</f>
        <v>Vyplň údaj</v>
      </c>
      <c r="G83" s="39"/>
      <c r="H83" s="39"/>
      <c r="I83" s="145" t="s">
        <v>36</v>
      </c>
      <c r="J83" s="36" t="str">
        <f>E26</f>
        <v xml:space="preserve"> </v>
      </c>
      <c r="K83" s="39"/>
      <c r="L83" s="43"/>
    </row>
    <row r="84" s="1" customFormat="1" ht="10.32" customHeight="1">
      <c r="B84" s="38"/>
      <c r="C84" s="39"/>
      <c r="D84" s="39"/>
      <c r="E84" s="39"/>
      <c r="F84" s="39"/>
      <c r="G84" s="39"/>
      <c r="H84" s="39"/>
      <c r="I84" s="143"/>
      <c r="J84" s="39"/>
      <c r="K84" s="39"/>
      <c r="L84" s="43"/>
    </row>
    <row r="85" s="8" customFormat="1" ht="29.28" customHeight="1">
      <c r="B85" s="177"/>
      <c r="C85" s="178" t="s">
        <v>149</v>
      </c>
      <c r="D85" s="179" t="s">
        <v>58</v>
      </c>
      <c r="E85" s="179" t="s">
        <v>54</v>
      </c>
      <c r="F85" s="179" t="s">
        <v>55</v>
      </c>
      <c r="G85" s="179" t="s">
        <v>150</v>
      </c>
      <c r="H85" s="179" t="s">
        <v>151</v>
      </c>
      <c r="I85" s="180" t="s">
        <v>152</v>
      </c>
      <c r="J85" s="179" t="s">
        <v>146</v>
      </c>
      <c r="K85" s="181" t="s">
        <v>153</v>
      </c>
      <c r="L85" s="182"/>
      <c r="M85" s="87" t="s">
        <v>19</v>
      </c>
      <c r="N85" s="88" t="s">
        <v>43</v>
      </c>
      <c r="O85" s="88" t="s">
        <v>154</v>
      </c>
      <c r="P85" s="88" t="s">
        <v>155</v>
      </c>
      <c r="Q85" s="88" t="s">
        <v>156</v>
      </c>
      <c r="R85" s="88" t="s">
        <v>157</v>
      </c>
      <c r="S85" s="88" t="s">
        <v>158</v>
      </c>
      <c r="T85" s="89" t="s">
        <v>159</v>
      </c>
    </row>
    <row r="86" s="1" customFormat="1" ht="22.8" customHeight="1">
      <c r="B86" s="38"/>
      <c r="C86" s="94" t="s">
        <v>160</v>
      </c>
      <c r="D86" s="39"/>
      <c r="E86" s="39"/>
      <c r="F86" s="39"/>
      <c r="G86" s="39"/>
      <c r="H86" s="39"/>
      <c r="I86" s="143"/>
      <c r="J86" s="183">
        <f>BK86</f>
        <v>0</v>
      </c>
      <c r="K86" s="39"/>
      <c r="L86" s="43"/>
      <c r="M86" s="90"/>
      <c r="N86" s="91"/>
      <c r="O86" s="91"/>
      <c r="P86" s="184">
        <f>P87</f>
        <v>0</v>
      </c>
      <c r="Q86" s="91"/>
      <c r="R86" s="184">
        <f>R87</f>
        <v>0</v>
      </c>
      <c r="S86" s="91"/>
      <c r="T86" s="185">
        <f>T87</f>
        <v>0</v>
      </c>
      <c r="AT86" s="17" t="s">
        <v>72</v>
      </c>
      <c r="AU86" s="17" t="s">
        <v>147</v>
      </c>
      <c r="BK86" s="186">
        <f>BK87</f>
        <v>0</v>
      </c>
    </row>
    <row r="87" s="13" customFormat="1" ht="25.92" customHeight="1">
      <c r="B87" s="262"/>
      <c r="C87" s="263"/>
      <c r="D87" s="264" t="s">
        <v>72</v>
      </c>
      <c r="E87" s="265" t="s">
        <v>118</v>
      </c>
      <c r="F87" s="265" t="s">
        <v>634</v>
      </c>
      <c r="G87" s="263"/>
      <c r="H87" s="263"/>
      <c r="I87" s="266"/>
      <c r="J87" s="267">
        <f>BK87</f>
        <v>0</v>
      </c>
      <c r="K87" s="263"/>
      <c r="L87" s="268"/>
      <c r="M87" s="269"/>
      <c r="N87" s="270"/>
      <c r="O87" s="270"/>
      <c r="P87" s="271">
        <f>SUM(P88:P93)</f>
        <v>0</v>
      </c>
      <c r="Q87" s="270"/>
      <c r="R87" s="271">
        <f>SUM(R88:R93)</f>
        <v>0</v>
      </c>
      <c r="S87" s="270"/>
      <c r="T87" s="272">
        <f>SUM(T88:T93)</f>
        <v>0</v>
      </c>
      <c r="AR87" s="273" t="s">
        <v>205</v>
      </c>
      <c r="AT87" s="274" t="s">
        <v>72</v>
      </c>
      <c r="AU87" s="274" t="s">
        <v>73</v>
      </c>
      <c r="AY87" s="273" t="s">
        <v>167</v>
      </c>
      <c r="BK87" s="275">
        <f>SUM(BK88:BK93)</f>
        <v>0</v>
      </c>
    </row>
    <row r="88" s="1" customFormat="1" ht="45" customHeight="1">
      <c r="B88" s="38"/>
      <c r="C88" s="187" t="s">
        <v>80</v>
      </c>
      <c r="D88" s="187" t="s">
        <v>161</v>
      </c>
      <c r="E88" s="188" t="s">
        <v>635</v>
      </c>
      <c r="F88" s="189" t="s">
        <v>636</v>
      </c>
      <c r="G88" s="190" t="s">
        <v>164</v>
      </c>
      <c r="H88" s="191">
        <v>45</v>
      </c>
      <c r="I88" s="192"/>
      <c r="J88" s="193">
        <f>ROUND(I88*H88,2)</f>
        <v>0</v>
      </c>
      <c r="K88" s="189" t="s">
        <v>165</v>
      </c>
      <c r="L88" s="43"/>
      <c r="M88" s="194" t="s">
        <v>19</v>
      </c>
      <c r="N88" s="195" t="s">
        <v>44</v>
      </c>
      <c r="O88" s="79"/>
      <c r="P88" s="196">
        <f>O88*H88</f>
        <v>0</v>
      </c>
      <c r="Q88" s="196">
        <v>0</v>
      </c>
      <c r="R88" s="196">
        <f>Q88*H88</f>
        <v>0</v>
      </c>
      <c r="S88" s="196">
        <v>0</v>
      </c>
      <c r="T88" s="197">
        <f>S88*H88</f>
        <v>0</v>
      </c>
      <c r="AR88" s="17" t="s">
        <v>166</v>
      </c>
      <c r="AT88" s="17" t="s">
        <v>161</v>
      </c>
      <c r="AU88" s="17" t="s">
        <v>80</v>
      </c>
      <c r="AY88" s="17" t="s">
        <v>167</v>
      </c>
      <c r="BE88" s="198">
        <f>IF(N88="základní",J88,0)</f>
        <v>0</v>
      </c>
      <c r="BF88" s="198">
        <f>IF(N88="snížená",J88,0)</f>
        <v>0</v>
      </c>
      <c r="BG88" s="198">
        <f>IF(N88="zákl. přenesená",J88,0)</f>
        <v>0</v>
      </c>
      <c r="BH88" s="198">
        <f>IF(N88="sníž. přenesená",J88,0)</f>
        <v>0</v>
      </c>
      <c r="BI88" s="198">
        <f>IF(N88="nulová",J88,0)</f>
        <v>0</v>
      </c>
      <c r="BJ88" s="17" t="s">
        <v>80</v>
      </c>
      <c r="BK88" s="198">
        <f>ROUND(I88*H88,2)</f>
        <v>0</v>
      </c>
      <c r="BL88" s="17" t="s">
        <v>166</v>
      </c>
      <c r="BM88" s="17" t="s">
        <v>637</v>
      </c>
    </row>
    <row r="89" s="1" customFormat="1">
      <c r="B89" s="38"/>
      <c r="C89" s="39"/>
      <c r="D89" s="199" t="s">
        <v>169</v>
      </c>
      <c r="E89" s="39"/>
      <c r="F89" s="200" t="s">
        <v>638</v>
      </c>
      <c r="G89" s="39"/>
      <c r="H89" s="39"/>
      <c r="I89" s="143"/>
      <c r="J89" s="39"/>
      <c r="K89" s="39"/>
      <c r="L89" s="43"/>
      <c r="M89" s="201"/>
      <c r="N89" s="79"/>
      <c r="O89" s="79"/>
      <c r="P89" s="79"/>
      <c r="Q89" s="79"/>
      <c r="R89" s="79"/>
      <c r="S89" s="79"/>
      <c r="T89" s="80"/>
      <c r="AT89" s="17" t="s">
        <v>169</v>
      </c>
      <c r="AU89" s="17" t="s">
        <v>80</v>
      </c>
    </row>
    <row r="90" s="1" customFormat="1" ht="33.75" customHeight="1">
      <c r="B90" s="38"/>
      <c r="C90" s="187" t="s">
        <v>82</v>
      </c>
      <c r="D90" s="187" t="s">
        <v>161</v>
      </c>
      <c r="E90" s="188" t="s">
        <v>639</v>
      </c>
      <c r="F90" s="189" t="s">
        <v>640</v>
      </c>
      <c r="G90" s="190" t="s">
        <v>313</v>
      </c>
      <c r="H90" s="191">
        <v>1</v>
      </c>
      <c r="I90" s="192"/>
      <c r="J90" s="193">
        <f>ROUND(I90*H90,2)</f>
        <v>0</v>
      </c>
      <c r="K90" s="189" t="s">
        <v>165</v>
      </c>
      <c r="L90" s="43"/>
      <c r="M90" s="194" t="s">
        <v>19</v>
      </c>
      <c r="N90" s="195" t="s">
        <v>44</v>
      </c>
      <c r="O90" s="79"/>
      <c r="P90" s="196">
        <f>O90*H90</f>
        <v>0</v>
      </c>
      <c r="Q90" s="196">
        <v>0</v>
      </c>
      <c r="R90" s="196">
        <f>Q90*H90</f>
        <v>0</v>
      </c>
      <c r="S90" s="196">
        <v>0</v>
      </c>
      <c r="T90" s="197">
        <f>S90*H90</f>
        <v>0</v>
      </c>
      <c r="AR90" s="17" t="s">
        <v>166</v>
      </c>
      <c r="AT90" s="17" t="s">
        <v>161</v>
      </c>
      <c r="AU90" s="17" t="s">
        <v>80</v>
      </c>
      <c r="AY90" s="17" t="s">
        <v>167</v>
      </c>
      <c r="BE90" s="198">
        <f>IF(N90="základní",J90,0)</f>
        <v>0</v>
      </c>
      <c r="BF90" s="198">
        <f>IF(N90="snížená",J90,0)</f>
        <v>0</v>
      </c>
      <c r="BG90" s="198">
        <f>IF(N90="zákl. přenesená",J90,0)</f>
        <v>0</v>
      </c>
      <c r="BH90" s="198">
        <f>IF(N90="sníž. přenesená",J90,0)</f>
        <v>0</v>
      </c>
      <c r="BI90" s="198">
        <f>IF(N90="nulová",J90,0)</f>
        <v>0</v>
      </c>
      <c r="BJ90" s="17" t="s">
        <v>80</v>
      </c>
      <c r="BK90" s="198">
        <f>ROUND(I90*H90,2)</f>
        <v>0</v>
      </c>
      <c r="BL90" s="17" t="s">
        <v>166</v>
      </c>
      <c r="BM90" s="17" t="s">
        <v>641</v>
      </c>
    </row>
    <row r="91" s="1" customFormat="1">
      <c r="B91" s="38"/>
      <c r="C91" s="39"/>
      <c r="D91" s="199" t="s">
        <v>169</v>
      </c>
      <c r="E91" s="39"/>
      <c r="F91" s="200" t="s">
        <v>642</v>
      </c>
      <c r="G91" s="39"/>
      <c r="H91" s="39"/>
      <c r="I91" s="143"/>
      <c r="J91" s="39"/>
      <c r="K91" s="39"/>
      <c r="L91" s="43"/>
      <c r="M91" s="201"/>
      <c r="N91" s="79"/>
      <c r="O91" s="79"/>
      <c r="P91" s="79"/>
      <c r="Q91" s="79"/>
      <c r="R91" s="79"/>
      <c r="S91" s="79"/>
      <c r="T91" s="80"/>
      <c r="AT91" s="17" t="s">
        <v>169</v>
      </c>
      <c r="AU91" s="17" t="s">
        <v>80</v>
      </c>
    </row>
    <row r="92" s="1" customFormat="1" ht="33.75" customHeight="1">
      <c r="B92" s="38"/>
      <c r="C92" s="187" t="s">
        <v>89</v>
      </c>
      <c r="D92" s="187" t="s">
        <v>161</v>
      </c>
      <c r="E92" s="188" t="s">
        <v>643</v>
      </c>
      <c r="F92" s="189" t="s">
        <v>644</v>
      </c>
      <c r="G92" s="190" t="s">
        <v>313</v>
      </c>
      <c r="H92" s="191">
        <v>1</v>
      </c>
      <c r="I92" s="192"/>
      <c r="J92" s="193">
        <f>ROUND(I92*H92,2)</f>
        <v>0</v>
      </c>
      <c r="K92" s="189" t="s">
        <v>165</v>
      </c>
      <c r="L92" s="43"/>
      <c r="M92" s="194" t="s">
        <v>19</v>
      </c>
      <c r="N92" s="195" t="s">
        <v>44</v>
      </c>
      <c r="O92" s="79"/>
      <c r="P92" s="196">
        <f>O92*H92</f>
        <v>0</v>
      </c>
      <c r="Q92" s="196">
        <v>0</v>
      </c>
      <c r="R92" s="196">
        <f>Q92*H92</f>
        <v>0</v>
      </c>
      <c r="S92" s="196">
        <v>0</v>
      </c>
      <c r="T92" s="197">
        <f>S92*H92</f>
        <v>0</v>
      </c>
      <c r="AR92" s="17" t="s">
        <v>166</v>
      </c>
      <c r="AT92" s="17" t="s">
        <v>161</v>
      </c>
      <c r="AU92" s="17" t="s">
        <v>80</v>
      </c>
      <c r="AY92" s="17" t="s">
        <v>167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17" t="s">
        <v>80</v>
      </c>
      <c r="BK92" s="198">
        <f>ROUND(I92*H92,2)</f>
        <v>0</v>
      </c>
      <c r="BL92" s="17" t="s">
        <v>166</v>
      </c>
      <c r="BM92" s="17" t="s">
        <v>645</v>
      </c>
    </row>
    <row r="93" s="1" customFormat="1" ht="22.5" customHeight="1">
      <c r="B93" s="38"/>
      <c r="C93" s="187" t="s">
        <v>166</v>
      </c>
      <c r="D93" s="187" t="s">
        <v>161</v>
      </c>
      <c r="E93" s="188" t="s">
        <v>646</v>
      </c>
      <c r="F93" s="189" t="s">
        <v>647</v>
      </c>
      <c r="G93" s="190" t="s">
        <v>288</v>
      </c>
      <c r="H93" s="191">
        <v>12</v>
      </c>
      <c r="I93" s="192"/>
      <c r="J93" s="193">
        <f>ROUND(I93*H93,2)</f>
        <v>0</v>
      </c>
      <c r="K93" s="189" t="s">
        <v>165</v>
      </c>
      <c r="L93" s="43"/>
      <c r="M93" s="276" t="s">
        <v>19</v>
      </c>
      <c r="N93" s="277" t="s">
        <v>44</v>
      </c>
      <c r="O93" s="249"/>
      <c r="P93" s="250">
        <f>O93*H93</f>
        <v>0</v>
      </c>
      <c r="Q93" s="250">
        <v>0</v>
      </c>
      <c r="R93" s="250">
        <f>Q93*H93</f>
        <v>0</v>
      </c>
      <c r="S93" s="250">
        <v>0</v>
      </c>
      <c r="T93" s="251">
        <f>S93*H93</f>
        <v>0</v>
      </c>
      <c r="AR93" s="17" t="s">
        <v>166</v>
      </c>
      <c r="AT93" s="17" t="s">
        <v>161</v>
      </c>
      <c r="AU93" s="17" t="s">
        <v>80</v>
      </c>
      <c r="AY93" s="17" t="s">
        <v>167</v>
      </c>
      <c r="BE93" s="198">
        <f>IF(N93="základní",J93,0)</f>
        <v>0</v>
      </c>
      <c r="BF93" s="198">
        <f>IF(N93="snížená",J93,0)</f>
        <v>0</v>
      </c>
      <c r="BG93" s="198">
        <f>IF(N93="zákl. přenesená",J93,0)</f>
        <v>0</v>
      </c>
      <c r="BH93" s="198">
        <f>IF(N93="sníž. přenesená",J93,0)</f>
        <v>0</v>
      </c>
      <c r="BI93" s="198">
        <f>IF(N93="nulová",J93,0)</f>
        <v>0</v>
      </c>
      <c r="BJ93" s="17" t="s">
        <v>80</v>
      </c>
      <c r="BK93" s="198">
        <f>ROUND(I93*H93,2)</f>
        <v>0</v>
      </c>
      <c r="BL93" s="17" t="s">
        <v>166</v>
      </c>
      <c r="BM93" s="17" t="s">
        <v>648</v>
      </c>
    </row>
    <row r="94" s="1" customFormat="1" ht="6.96" customHeight="1">
      <c r="B94" s="57"/>
      <c r="C94" s="58"/>
      <c r="D94" s="58"/>
      <c r="E94" s="58"/>
      <c r="F94" s="58"/>
      <c r="G94" s="58"/>
      <c r="H94" s="58"/>
      <c r="I94" s="167"/>
      <c r="J94" s="58"/>
      <c r="K94" s="58"/>
      <c r="L94" s="43"/>
    </row>
  </sheetData>
  <sheetProtection sheet="1" autoFilter="0" formatColumns="0" formatRows="0" objects="1" scenarios="1" spinCount="100000" saltValue="dGSh2y6NPVCb0RlK0+wijDdh6O96kOlZCpV/FYasKOpCUD3a/uiBM8E0Az73vFlzNIroBPhWLtYR26dkGw07uw==" hashValue="i/rd9OwlQc+YNiU2Nn9RV0c8UhloBdg1EhaTvE/RSTlORnT2D02gb7q70lgigYsL1JVyBQLS4J687UdF7xwrOw==" algorithmName="SHA-512" password="CC35"/>
  <autoFilter ref="C85:K9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125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82</v>
      </c>
    </row>
    <row r="4" ht="24.96" customHeight="1">
      <c r="B4" s="20"/>
      <c r="D4" s="140" t="s">
        <v>137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Oprava geometrických parametrů koleje (OBLAST Č. 1)</v>
      </c>
      <c r="F7" s="141"/>
      <c r="G7" s="141"/>
      <c r="H7" s="141"/>
      <c r="L7" s="20"/>
    </row>
    <row r="8">
      <c r="B8" s="20"/>
      <c r="D8" s="141" t="s">
        <v>138</v>
      </c>
      <c r="L8" s="20"/>
    </row>
    <row r="9" ht="16.5" customHeight="1">
      <c r="B9" s="20"/>
      <c r="E9" s="142" t="s">
        <v>649</v>
      </c>
      <c r="L9" s="20"/>
    </row>
    <row r="10" ht="12" customHeight="1">
      <c r="B10" s="20"/>
      <c r="D10" s="141" t="s">
        <v>140</v>
      </c>
      <c r="L10" s="20"/>
    </row>
    <row r="11" s="1" customFormat="1" ht="16.5" customHeight="1">
      <c r="B11" s="43"/>
      <c r="E11" s="141" t="s">
        <v>650</v>
      </c>
      <c r="F11" s="1"/>
      <c r="G11" s="1"/>
      <c r="H11" s="1"/>
      <c r="I11" s="143"/>
      <c r="L11" s="43"/>
    </row>
    <row r="12" s="1" customFormat="1" ht="12" customHeight="1">
      <c r="B12" s="43"/>
      <c r="D12" s="141" t="s">
        <v>142</v>
      </c>
      <c r="I12" s="143"/>
      <c r="L12" s="43"/>
    </row>
    <row r="13" s="1" customFormat="1" ht="36.96" customHeight="1">
      <c r="B13" s="43"/>
      <c r="E13" s="144" t="s">
        <v>651</v>
      </c>
      <c r="F13" s="1"/>
      <c r="G13" s="1"/>
      <c r="H13" s="1"/>
      <c r="I13" s="143"/>
      <c r="L13" s="43"/>
    </row>
    <row r="14" s="1" customFormat="1">
      <c r="B14" s="43"/>
      <c r="I14" s="143"/>
      <c r="L14" s="43"/>
    </row>
    <row r="15" s="1" customFormat="1" ht="12" customHeight="1">
      <c r="B15" s="43"/>
      <c r="D15" s="141" t="s">
        <v>18</v>
      </c>
      <c r="F15" s="17" t="s">
        <v>19</v>
      </c>
      <c r="I15" s="145" t="s">
        <v>20</v>
      </c>
      <c r="J15" s="17" t="s">
        <v>19</v>
      </c>
      <c r="L15" s="43"/>
    </row>
    <row r="16" s="1" customFormat="1" ht="12" customHeight="1">
      <c r="B16" s="43"/>
      <c r="D16" s="141" t="s">
        <v>21</v>
      </c>
      <c r="F16" s="17" t="s">
        <v>22</v>
      </c>
      <c r="I16" s="145" t="s">
        <v>23</v>
      </c>
      <c r="J16" s="146" t="str">
        <f>'Rekapitulace stavby'!AN8</f>
        <v>7. 6. 2019</v>
      </c>
      <c r="L16" s="43"/>
    </row>
    <row r="17" s="1" customFormat="1" ht="10.8" customHeight="1">
      <c r="B17" s="43"/>
      <c r="I17" s="143"/>
      <c r="L17" s="43"/>
    </row>
    <row r="18" s="1" customFormat="1" ht="12" customHeight="1">
      <c r="B18" s="43"/>
      <c r="D18" s="141" t="s">
        <v>25</v>
      </c>
      <c r="I18" s="145" t="s">
        <v>26</v>
      </c>
      <c r="J18" s="17" t="s">
        <v>27</v>
      </c>
      <c r="L18" s="43"/>
    </row>
    <row r="19" s="1" customFormat="1" ht="18" customHeight="1">
      <c r="B19" s="43"/>
      <c r="E19" s="17" t="s">
        <v>28</v>
      </c>
      <c r="I19" s="145" t="s">
        <v>29</v>
      </c>
      <c r="J19" s="17" t="s">
        <v>30</v>
      </c>
      <c r="L19" s="43"/>
    </row>
    <row r="20" s="1" customFormat="1" ht="6.96" customHeight="1">
      <c r="B20" s="43"/>
      <c r="I20" s="143"/>
      <c r="L20" s="43"/>
    </row>
    <row r="21" s="1" customFormat="1" ht="12" customHeight="1">
      <c r="B21" s="43"/>
      <c r="D21" s="141" t="s">
        <v>31</v>
      </c>
      <c r="I21" s="145" t="s">
        <v>26</v>
      </c>
      <c r="J21" s="33" t="str">
        <f>'Rekapitulace stavby'!AN13</f>
        <v>Vyplň údaj</v>
      </c>
      <c r="L21" s="43"/>
    </row>
    <row r="22" s="1" customFormat="1" ht="18" customHeight="1">
      <c r="B22" s="43"/>
      <c r="E22" s="33" t="str">
        <f>'Rekapitulace stavby'!E14</f>
        <v>Vyplň údaj</v>
      </c>
      <c r="F22" s="17"/>
      <c r="G22" s="17"/>
      <c r="H22" s="17"/>
      <c r="I22" s="145" t="s">
        <v>29</v>
      </c>
      <c r="J22" s="33" t="str">
        <f>'Rekapitulace stavby'!AN14</f>
        <v>Vyplň údaj</v>
      </c>
      <c r="L22" s="43"/>
    </row>
    <row r="23" s="1" customFormat="1" ht="6.96" customHeight="1">
      <c r="B23" s="43"/>
      <c r="I23" s="143"/>
      <c r="L23" s="43"/>
    </row>
    <row r="24" s="1" customFormat="1" ht="12" customHeight="1">
      <c r="B24" s="43"/>
      <c r="D24" s="141" t="s">
        <v>33</v>
      </c>
      <c r="I24" s="145" t="s">
        <v>26</v>
      </c>
      <c r="J24" s="17" t="str">
        <f>IF('Rekapitulace stavby'!AN16="","",'Rekapitulace stavby'!AN16)</f>
        <v/>
      </c>
      <c r="L24" s="43"/>
    </row>
    <row r="25" s="1" customFormat="1" ht="18" customHeight="1">
      <c r="B25" s="43"/>
      <c r="E25" s="17" t="str">
        <f>IF('Rekapitulace stavby'!E17="","",'Rekapitulace stavby'!E17)</f>
        <v xml:space="preserve"> </v>
      </c>
      <c r="I25" s="145" t="s">
        <v>29</v>
      </c>
      <c r="J25" s="17" t="str">
        <f>IF('Rekapitulace stavby'!AN17="","",'Rekapitulace stavby'!AN17)</f>
        <v/>
      </c>
      <c r="L25" s="43"/>
    </row>
    <row r="26" s="1" customFormat="1" ht="6.96" customHeight="1">
      <c r="B26" s="43"/>
      <c r="I26" s="143"/>
      <c r="L26" s="43"/>
    </row>
    <row r="27" s="1" customFormat="1" ht="12" customHeight="1">
      <c r="B27" s="43"/>
      <c r="D27" s="141" t="s">
        <v>36</v>
      </c>
      <c r="I27" s="145" t="s">
        <v>26</v>
      </c>
      <c r="J27" s="17" t="str">
        <f>IF('Rekapitulace stavby'!AN19="","",'Rekapitulace stavby'!AN19)</f>
        <v/>
      </c>
      <c r="L27" s="43"/>
    </row>
    <row r="28" s="1" customFormat="1" ht="18" customHeight="1">
      <c r="B28" s="43"/>
      <c r="E28" s="17" t="str">
        <f>IF('Rekapitulace stavby'!E20="","",'Rekapitulace stavby'!E20)</f>
        <v xml:space="preserve"> </v>
      </c>
      <c r="I28" s="145" t="s">
        <v>29</v>
      </c>
      <c r="J28" s="17" t="str">
        <f>IF('Rekapitulace stavby'!AN20="","",'Rekapitulace stavby'!AN20)</f>
        <v/>
      </c>
      <c r="L28" s="43"/>
    </row>
    <row r="29" s="1" customFormat="1" ht="6.96" customHeight="1">
      <c r="B29" s="43"/>
      <c r="I29" s="143"/>
      <c r="L29" s="43"/>
    </row>
    <row r="30" s="1" customFormat="1" ht="12" customHeight="1">
      <c r="B30" s="43"/>
      <c r="D30" s="141" t="s">
        <v>37</v>
      </c>
      <c r="I30" s="143"/>
      <c r="L30" s="43"/>
    </row>
    <row r="31" s="7" customFormat="1" ht="45" customHeight="1">
      <c r="B31" s="147"/>
      <c r="E31" s="148" t="s">
        <v>38</v>
      </c>
      <c r="F31" s="148"/>
      <c r="G31" s="148"/>
      <c r="H31" s="148"/>
      <c r="I31" s="149"/>
      <c r="L31" s="147"/>
    </row>
    <row r="32" s="1" customFormat="1" ht="6.96" customHeight="1">
      <c r="B32" s="43"/>
      <c r="I32" s="143"/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25.44" customHeight="1">
      <c r="B34" s="43"/>
      <c r="D34" s="151" t="s">
        <v>39</v>
      </c>
      <c r="I34" s="143"/>
      <c r="J34" s="152">
        <f>ROUND(J93, 2)</f>
        <v>0</v>
      </c>
      <c r="L34" s="43"/>
    </row>
    <row r="35" s="1" customFormat="1" ht="6.96" customHeight="1">
      <c r="B35" s="43"/>
      <c r="D35" s="71"/>
      <c r="E35" s="71"/>
      <c r="F35" s="71"/>
      <c r="G35" s="71"/>
      <c r="H35" s="71"/>
      <c r="I35" s="150"/>
      <c r="J35" s="71"/>
      <c r="K35" s="71"/>
      <c r="L35" s="43"/>
    </row>
    <row r="36" s="1" customFormat="1" ht="14.4" customHeight="1">
      <c r="B36" s="43"/>
      <c r="F36" s="153" t="s">
        <v>41</v>
      </c>
      <c r="I36" s="154" t="s">
        <v>40</v>
      </c>
      <c r="J36" s="153" t="s">
        <v>42</v>
      </c>
      <c r="L36" s="43"/>
    </row>
    <row r="37" s="1" customFormat="1" ht="14.4" customHeight="1">
      <c r="B37" s="43"/>
      <c r="D37" s="141" t="s">
        <v>43</v>
      </c>
      <c r="E37" s="141" t="s">
        <v>44</v>
      </c>
      <c r="F37" s="155">
        <f>ROUND((SUM(BE93:BE177)),  2)</f>
        <v>0</v>
      </c>
      <c r="I37" s="156">
        <v>0.20999999999999999</v>
      </c>
      <c r="J37" s="155">
        <f>ROUND(((SUM(BE93:BE177))*I37),  2)</f>
        <v>0</v>
      </c>
      <c r="L37" s="43"/>
    </row>
    <row r="38" s="1" customFormat="1" ht="14.4" customHeight="1">
      <c r="B38" s="43"/>
      <c r="E38" s="141" t="s">
        <v>45</v>
      </c>
      <c r="F38" s="155">
        <f>ROUND((SUM(BF93:BF177)),  2)</f>
        <v>0</v>
      </c>
      <c r="I38" s="156">
        <v>0.14999999999999999</v>
      </c>
      <c r="J38" s="155">
        <f>ROUND(((SUM(BF93:BF177))*I38),  2)</f>
        <v>0</v>
      </c>
      <c r="L38" s="43"/>
    </row>
    <row r="39" hidden="1" s="1" customFormat="1" ht="14.4" customHeight="1">
      <c r="B39" s="43"/>
      <c r="E39" s="141" t="s">
        <v>46</v>
      </c>
      <c r="F39" s="155">
        <f>ROUND((SUM(BG93:BG177)),  2)</f>
        <v>0</v>
      </c>
      <c r="I39" s="156">
        <v>0.20999999999999999</v>
      </c>
      <c r="J39" s="155">
        <f>0</f>
        <v>0</v>
      </c>
      <c r="L39" s="43"/>
    </row>
    <row r="40" hidden="1" s="1" customFormat="1" ht="14.4" customHeight="1">
      <c r="B40" s="43"/>
      <c r="E40" s="141" t="s">
        <v>47</v>
      </c>
      <c r="F40" s="155">
        <f>ROUND((SUM(BH93:BH177)),  2)</f>
        <v>0</v>
      </c>
      <c r="I40" s="156">
        <v>0.14999999999999999</v>
      </c>
      <c r="J40" s="155">
        <f>0</f>
        <v>0</v>
      </c>
      <c r="L40" s="43"/>
    </row>
    <row r="41" hidden="1" s="1" customFormat="1" ht="14.4" customHeight="1">
      <c r="B41" s="43"/>
      <c r="E41" s="141" t="s">
        <v>48</v>
      </c>
      <c r="F41" s="155">
        <f>ROUND((SUM(BI93:BI177)),  2)</f>
        <v>0</v>
      </c>
      <c r="I41" s="156">
        <v>0</v>
      </c>
      <c r="J41" s="155">
        <f>0</f>
        <v>0</v>
      </c>
      <c r="L41" s="43"/>
    </row>
    <row r="42" s="1" customFormat="1" ht="6.96" customHeight="1">
      <c r="B42" s="43"/>
      <c r="I42" s="143"/>
      <c r="L42" s="43"/>
    </row>
    <row r="43" s="1" customFormat="1" ht="25.44" customHeight="1">
      <c r="B43" s="43"/>
      <c r="C43" s="157"/>
      <c r="D43" s="158" t="s">
        <v>49</v>
      </c>
      <c r="E43" s="159"/>
      <c r="F43" s="159"/>
      <c r="G43" s="160" t="s">
        <v>50</v>
      </c>
      <c r="H43" s="161" t="s">
        <v>51</v>
      </c>
      <c r="I43" s="162"/>
      <c r="J43" s="163">
        <f>SUM(J34:J41)</f>
        <v>0</v>
      </c>
      <c r="K43" s="164"/>
      <c r="L43" s="43"/>
    </row>
    <row r="44" s="1" customFormat="1" ht="14.4" customHeight="1"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43"/>
    </row>
    <row r="48" s="1" customFormat="1" ht="6.96" customHeight="1">
      <c r="B48" s="168"/>
      <c r="C48" s="169"/>
      <c r="D48" s="169"/>
      <c r="E48" s="169"/>
      <c r="F48" s="169"/>
      <c r="G48" s="169"/>
      <c r="H48" s="169"/>
      <c r="I48" s="170"/>
      <c r="J48" s="169"/>
      <c r="K48" s="169"/>
      <c r="L48" s="43"/>
    </row>
    <row r="49" s="1" customFormat="1" ht="24.96" customHeight="1">
      <c r="B49" s="38"/>
      <c r="C49" s="23" t="s">
        <v>144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6.96" customHeight="1">
      <c r="B50" s="38"/>
      <c r="C50" s="39"/>
      <c r="D50" s="39"/>
      <c r="E50" s="39"/>
      <c r="F50" s="39"/>
      <c r="G50" s="39"/>
      <c r="H50" s="39"/>
      <c r="I50" s="143"/>
      <c r="J50" s="39"/>
      <c r="K50" s="39"/>
      <c r="L50" s="43"/>
    </row>
    <row r="51" s="1" customFormat="1" ht="12" customHeight="1">
      <c r="B51" s="38"/>
      <c r="C51" s="32" t="s">
        <v>16</v>
      </c>
      <c r="D51" s="39"/>
      <c r="E51" s="39"/>
      <c r="F51" s="39"/>
      <c r="G51" s="39"/>
      <c r="H51" s="39"/>
      <c r="I51" s="143"/>
      <c r="J51" s="39"/>
      <c r="K51" s="39"/>
      <c r="L51" s="43"/>
    </row>
    <row r="52" s="1" customFormat="1" ht="16.5" customHeight="1">
      <c r="B52" s="38"/>
      <c r="C52" s="39"/>
      <c r="D52" s="39"/>
      <c r="E52" s="171" t="str">
        <f>E7</f>
        <v>Oprava geometrických parametrů koleje (OBLAST Č. 1)</v>
      </c>
      <c r="F52" s="32"/>
      <c r="G52" s="32"/>
      <c r="H52" s="32"/>
      <c r="I52" s="143"/>
      <c r="J52" s="39"/>
      <c r="K52" s="39"/>
      <c r="L52" s="43"/>
    </row>
    <row r="53" ht="12" customHeight="1">
      <c r="B53" s="21"/>
      <c r="C53" s="32" t="s">
        <v>138</v>
      </c>
      <c r="D53" s="22"/>
      <c r="E53" s="22"/>
      <c r="F53" s="22"/>
      <c r="G53" s="22"/>
      <c r="H53" s="22"/>
      <c r="I53" s="136"/>
      <c r="J53" s="22"/>
      <c r="K53" s="22"/>
      <c r="L53" s="20"/>
    </row>
    <row r="54" ht="16.5" customHeight="1">
      <c r="B54" s="21"/>
      <c r="C54" s="22"/>
      <c r="D54" s="22"/>
      <c r="E54" s="171" t="s">
        <v>649</v>
      </c>
      <c r="F54" s="22"/>
      <c r="G54" s="22"/>
      <c r="H54" s="22"/>
      <c r="I54" s="136"/>
      <c r="J54" s="22"/>
      <c r="K54" s="22"/>
      <c r="L54" s="20"/>
    </row>
    <row r="55" ht="12" customHeight="1">
      <c r="B55" s="21"/>
      <c r="C55" s="32" t="s">
        <v>140</v>
      </c>
      <c r="D55" s="22"/>
      <c r="E55" s="22"/>
      <c r="F55" s="22"/>
      <c r="G55" s="22"/>
      <c r="H55" s="22"/>
      <c r="I55" s="136"/>
      <c r="J55" s="22"/>
      <c r="K55" s="22"/>
      <c r="L55" s="20"/>
    </row>
    <row r="56" s="1" customFormat="1" ht="16.5" customHeight="1">
      <c r="B56" s="38"/>
      <c r="C56" s="39"/>
      <c r="D56" s="39"/>
      <c r="E56" s="32" t="s">
        <v>650</v>
      </c>
      <c r="F56" s="39"/>
      <c r="G56" s="39"/>
      <c r="H56" s="39"/>
      <c r="I56" s="143"/>
      <c r="J56" s="39"/>
      <c r="K56" s="39"/>
      <c r="L56" s="43"/>
    </row>
    <row r="57" s="1" customFormat="1" ht="12" customHeight="1">
      <c r="B57" s="38"/>
      <c r="C57" s="32" t="s">
        <v>142</v>
      </c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16.5" customHeight="1">
      <c r="B58" s="38"/>
      <c r="C58" s="39"/>
      <c r="D58" s="39"/>
      <c r="E58" s="64" t="str">
        <f>E13</f>
        <v>01 - SO 01 - TO Štětí</v>
      </c>
      <c r="F58" s="39"/>
      <c r="G58" s="39"/>
      <c r="H58" s="39"/>
      <c r="I58" s="143"/>
      <c r="J58" s="39"/>
      <c r="K58" s="39"/>
      <c r="L58" s="43"/>
    </row>
    <row r="59" s="1" customFormat="1" ht="6.96" customHeight="1">
      <c r="B59" s="38"/>
      <c r="C59" s="39"/>
      <c r="D59" s="39"/>
      <c r="E59" s="39"/>
      <c r="F59" s="39"/>
      <c r="G59" s="39"/>
      <c r="H59" s="39"/>
      <c r="I59" s="143"/>
      <c r="J59" s="39"/>
      <c r="K59" s="39"/>
      <c r="L59" s="43"/>
    </row>
    <row r="60" s="1" customFormat="1" ht="12" customHeight="1">
      <c r="B60" s="38"/>
      <c r="C60" s="32" t="s">
        <v>21</v>
      </c>
      <c r="D60" s="39"/>
      <c r="E60" s="39"/>
      <c r="F60" s="27" t="str">
        <f>F16</f>
        <v>obvod ST Ústí nad Labem</v>
      </c>
      <c r="G60" s="39"/>
      <c r="H60" s="39"/>
      <c r="I60" s="145" t="s">
        <v>23</v>
      </c>
      <c r="J60" s="67" t="str">
        <f>IF(J16="","",J16)</f>
        <v>7. 6. 2019</v>
      </c>
      <c r="K60" s="39"/>
      <c r="L60" s="43"/>
    </row>
    <row r="61" s="1" customFormat="1" ht="6.96" customHeight="1">
      <c r="B61" s="38"/>
      <c r="C61" s="39"/>
      <c r="D61" s="39"/>
      <c r="E61" s="39"/>
      <c r="F61" s="39"/>
      <c r="G61" s="39"/>
      <c r="H61" s="39"/>
      <c r="I61" s="143"/>
      <c r="J61" s="39"/>
      <c r="K61" s="39"/>
      <c r="L61" s="43"/>
    </row>
    <row r="62" s="1" customFormat="1" ht="13.65" customHeight="1">
      <c r="B62" s="38"/>
      <c r="C62" s="32" t="s">
        <v>25</v>
      </c>
      <c r="D62" s="39"/>
      <c r="E62" s="39"/>
      <c r="F62" s="27" t="str">
        <f>E19</f>
        <v>SŽDC s.o., OŘ Ústí n.L., ST Ústí n.L.</v>
      </c>
      <c r="G62" s="39"/>
      <c r="H62" s="39"/>
      <c r="I62" s="145" t="s">
        <v>33</v>
      </c>
      <c r="J62" s="36" t="str">
        <f>E25</f>
        <v xml:space="preserve"> </v>
      </c>
      <c r="K62" s="39"/>
      <c r="L62" s="43"/>
    </row>
    <row r="63" s="1" customFormat="1" ht="13.65" customHeight="1">
      <c r="B63" s="38"/>
      <c r="C63" s="32" t="s">
        <v>31</v>
      </c>
      <c r="D63" s="39"/>
      <c r="E63" s="39"/>
      <c r="F63" s="27" t="str">
        <f>IF(E22="","",E22)</f>
        <v>Vyplň údaj</v>
      </c>
      <c r="G63" s="39"/>
      <c r="H63" s="39"/>
      <c r="I63" s="145" t="s">
        <v>36</v>
      </c>
      <c r="J63" s="36" t="str">
        <f>E28</f>
        <v xml:space="preserve"> </v>
      </c>
      <c r="K63" s="39"/>
      <c r="L63" s="43"/>
    </row>
    <row r="64" s="1" customFormat="1" ht="10.32" customHeight="1">
      <c r="B64" s="38"/>
      <c r="C64" s="39"/>
      <c r="D64" s="39"/>
      <c r="E64" s="39"/>
      <c r="F64" s="39"/>
      <c r="G64" s="39"/>
      <c r="H64" s="39"/>
      <c r="I64" s="143"/>
      <c r="J64" s="39"/>
      <c r="K64" s="39"/>
      <c r="L64" s="43"/>
    </row>
    <row r="65" s="1" customFormat="1" ht="29.28" customHeight="1">
      <c r="B65" s="38"/>
      <c r="C65" s="172" t="s">
        <v>145</v>
      </c>
      <c r="D65" s="173"/>
      <c r="E65" s="173"/>
      <c r="F65" s="173"/>
      <c r="G65" s="173"/>
      <c r="H65" s="173"/>
      <c r="I65" s="174"/>
      <c r="J65" s="175" t="s">
        <v>146</v>
      </c>
      <c r="K65" s="173"/>
      <c r="L65" s="43"/>
    </row>
    <row r="66" s="1" customFormat="1" ht="10.32" customHeight="1">
      <c r="B66" s="38"/>
      <c r="C66" s="39"/>
      <c r="D66" s="39"/>
      <c r="E66" s="39"/>
      <c r="F66" s="39"/>
      <c r="G66" s="39"/>
      <c r="H66" s="39"/>
      <c r="I66" s="143"/>
      <c r="J66" s="39"/>
      <c r="K66" s="39"/>
      <c r="L66" s="43"/>
    </row>
    <row r="67" s="1" customFormat="1" ht="22.8" customHeight="1">
      <c r="B67" s="38"/>
      <c r="C67" s="176" t="s">
        <v>71</v>
      </c>
      <c r="D67" s="39"/>
      <c r="E67" s="39"/>
      <c r="F67" s="39"/>
      <c r="G67" s="39"/>
      <c r="H67" s="39"/>
      <c r="I67" s="143"/>
      <c r="J67" s="97">
        <f>J93</f>
        <v>0</v>
      </c>
      <c r="K67" s="39"/>
      <c r="L67" s="43"/>
      <c r="AU67" s="17" t="s">
        <v>147</v>
      </c>
    </row>
    <row r="68" s="12" customFormat="1" ht="24.96" customHeight="1">
      <c r="B68" s="255"/>
      <c r="C68" s="256"/>
      <c r="D68" s="257" t="s">
        <v>652</v>
      </c>
      <c r="E68" s="258"/>
      <c r="F68" s="258"/>
      <c r="G68" s="258"/>
      <c r="H68" s="258"/>
      <c r="I68" s="259"/>
      <c r="J68" s="260">
        <f>J94</f>
        <v>0</v>
      </c>
      <c r="K68" s="256"/>
      <c r="L68" s="261"/>
    </row>
    <row r="69" s="14" customFormat="1" ht="19.92" customHeight="1">
      <c r="B69" s="278"/>
      <c r="C69" s="120"/>
      <c r="D69" s="279" t="s">
        <v>653</v>
      </c>
      <c r="E69" s="280"/>
      <c r="F69" s="280"/>
      <c r="G69" s="280"/>
      <c r="H69" s="280"/>
      <c r="I69" s="281"/>
      <c r="J69" s="282">
        <f>J95</f>
        <v>0</v>
      </c>
      <c r="K69" s="120"/>
      <c r="L69" s="283"/>
    </row>
    <row r="70" s="1" customFormat="1" ht="21.84" customHeight="1">
      <c r="B70" s="38"/>
      <c r="C70" s="39"/>
      <c r="D70" s="39"/>
      <c r="E70" s="39"/>
      <c r="F70" s="39"/>
      <c r="G70" s="39"/>
      <c r="H70" s="39"/>
      <c r="I70" s="143"/>
      <c r="J70" s="39"/>
      <c r="K70" s="39"/>
      <c r="L70" s="43"/>
    </row>
    <row r="71" s="1" customFormat="1" ht="6.96" customHeight="1">
      <c r="B71" s="57"/>
      <c r="C71" s="58"/>
      <c r="D71" s="58"/>
      <c r="E71" s="58"/>
      <c r="F71" s="58"/>
      <c r="G71" s="58"/>
      <c r="H71" s="58"/>
      <c r="I71" s="167"/>
      <c r="J71" s="58"/>
      <c r="K71" s="58"/>
      <c r="L71" s="43"/>
    </row>
    <row r="75" s="1" customFormat="1" ht="6.96" customHeight="1">
      <c r="B75" s="59"/>
      <c r="C75" s="60"/>
      <c r="D75" s="60"/>
      <c r="E75" s="60"/>
      <c r="F75" s="60"/>
      <c r="G75" s="60"/>
      <c r="H75" s="60"/>
      <c r="I75" s="170"/>
      <c r="J75" s="60"/>
      <c r="K75" s="60"/>
      <c r="L75" s="43"/>
    </row>
    <row r="76" s="1" customFormat="1" ht="24.96" customHeight="1">
      <c r="B76" s="38"/>
      <c r="C76" s="23" t="s">
        <v>148</v>
      </c>
      <c r="D76" s="39"/>
      <c r="E76" s="39"/>
      <c r="F76" s="39"/>
      <c r="G76" s="39"/>
      <c r="H76" s="39"/>
      <c r="I76" s="143"/>
      <c r="J76" s="39"/>
      <c r="K76" s="39"/>
      <c r="L76" s="43"/>
    </row>
    <row r="77" s="1" customFormat="1" ht="6.96" customHeight="1">
      <c r="B77" s="38"/>
      <c r="C77" s="39"/>
      <c r="D77" s="39"/>
      <c r="E77" s="39"/>
      <c r="F77" s="39"/>
      <c r="G77" s="39"/>
      <c r="H77" s="39"/>
      <c r="I77" s="143"/>
      <c r="J77" s="39"/>
      <c r="K77" s="39"/>
      <c r="L77" s="43"/>
    </row>
    <row r="78" s="1" customFormat="1" ht="12" customHeight="1">
      <c r="B78" s="38"/>
      <c r="C78" s="32" t="s">
        <v>16</v>
      </c>
      <c r="D78" s="39"/>
      <c r="E78" s="39"/>
      <c r="F78" s="39"/>
      <c r="G78" s="39"/>
      <c r="H78" s="39"/>
      <c r="I78" s="143"/>
      <c r="J78" s="39"/>
      <c r="K78" s="39"/>
      <c r="L78" s="43"/>
    </row>
    <row r="79" s="1" customFormat="1" ht="16.5" customHeight="1">
      <c r="B79" s="38"/>
      <c r="C79" s="39"/>
      <c r="D79" s="39"/>
      <c r="E79" s="171" t="str">
        <f>E7</f>
        <v>Oprava geometrických parametrů koleje (OBLAST Č. 1)</v>
      </c>
      <c r="F79" s="32"/>
      <c r="G79" s="32"/>
      <c r="H79" s="32"/>
      <c r="I79" s="143"/>
      <c r="J79" s="39"/>
      <c r="K79" s="39"/>
      <c r="L79" s="43"/>
    </row>
    <row r="80" ht="12" customHeight="1">
      <c r="B80" s="21"/>
      <c r="C80" s="32" t="s">
        <v>138</v>
      </c>
      <c r="D80" s="22"/>
      <c r="E80" s="22"/>
      <c r="F80" s="22"/>
      <c r="G80" s="22"/>
      <c r="H80" s="22"/>
      <c r="I80" s="136"/>
      <c r="J80" s="22"/>
      <c r="K80" s="22"/>
      <c r="L80" s="20"/>
    </row>
    <row r="81" ht="16.5" customHeight="1">
      <c r="B81" s="21"/>
      <c r="C81" s="22"/>
      <c r="D81" s="22"/>
      <c r="E81" s="171" t="s">
        <v>649</v>
      </c>
      <c r="F81" s="22"/>
      <c r="G81" s="22"/>
      <c r="H81" s="22"/>
      <c r="I81" s="136"/>
      <c r="J81" s="22"/>
      <c r="K81" s="22"/>
      <c r="L81" s="20"/>
    </row>
    <row r="82" ht="12" customHeight="1">
      <c r="B82" s="21"/>
      <c r="C82" s="32" t="s">
        <v>140</v>
      </c>
      <c r="D82" s="22"/>
      <c r="E82" s="22"/>
      <c r="F82" s="22"/>
      <c r="G82" s="22"/>
      <c r="H82" s="22"/>
      <c r="I82" s="136"/>
      <c r="J82" s="22"/>
      <c r="K82" s="22"/>
      <c r="L82" s="20"/>
    </row>
    <row r="83" s="1" customFormat="1" ht="16.5" customHeight="1">
      <c r="B83" s="38"/>
      <c r="C83" s="39"/>
      <c r="D83" s="39"/>
      <c r="E83" s="32" t="s">
        <v>650</v>
      </c>
      <c r="F83" s="39"/>
      <c r="G83" s="39"/>
      <c r="H83" s="39"/>
      <c r="I83" s="143"/>
      <c r="J83" s="39"/>
      <c r="K83" s="39"/>
      <c r="L83" s="43"/>
    </row>
    <row r="84" s="1" customFormat="1" ht="12" customHeight="1">
      <c r="B84" s="38"/>
      <c r="C84" s="32" t="s">
        <v>142</v>
      </c>
      <c r="D84" s="39"/>
      <c r="E84" s="39"/>
      <c r="F84" s="39"/>
      <c r="G84" s="39"/>
      <c r="H84" s="39"/>
      <c r="I84" s="143"/>
      <c r="J84" s="39"/>
      <c r="K84" s="39"/>
      <c r="L84" s="43"/>
    </row>
    <row r="85" s="1" customFormat="1" ht="16.5" customHeight="1">
      <c r="B85" s="38"/>
      <c r="C85" s="39"/>
      <c r="D85" s="39"/>
      <c r="E85" s="64" t="str">
        <f>E13</f>
        <v>01 - SO 01 - TO Štětí</v>
      </c>
      <c r="F85" s="39"/>
      <c r="G85" s="39"/>
      <c r="H85" s="39"/>
      <c r="I85" s="143"/>
      <c r="J85" s="39"/>
      <c r="K85" s="39"/>
      <c r="L85" s="43"/>
    </row>
    <row r="86" s="1" customFormat="1" ht="6.96" customHeight="1">
      <c r="B86" s="38"/>
      <c r="C86" s="39"/>
      <c r="D86" s="39"/>
      <c r="E86" s="39"/>
      <c r="F86" s="39"/>
      <c r="G86" s="39"/>
      <c r="H86" s="39"/>
      <c r="I86" s="143"/>
      <c r="J86" s="39"/>
      <c r="K86" s="39"/>
      <c r="L86" s="43"/>
    </row>
    <row r="87" s="1" customFormat="1" ht="12" customHeight="1">
      <c r="B87" s="38"/>
      <c r="C87" s="32" t="s">
        <v>21</v>
      </c>
      <c r="D87" s="39"/>
      <c r="E87" s="39"/>
      <c r="F87" s="27" t="str">
        <f>F16</f>
        <v>obvod ST Ústí nad Labem</v>
      </c>
      <c r="G87" s="39"/>
      <c r="H87" s="39"/>
      <c r="I87" s="145" t="s">
        <v>23</v>
      </c>
      <c r="J87" s="67" t="str">
        <f>IF(J16="","",J16)</f>
        <v>7. 6. 2019</v>
      </c>
      <c r="K87" s="39"/>
      <c r="L87" s="43"/>
    </row>
    <row r="88" s="1" customFormat="1" ht="6.96" customHeight="1"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43"/>
    </row>
    <row r="89" s="1" customFormat="1" ht="13.65" customHeight="1">
      <c r="B89" s="38"/>
      <c r="C89" s="32" t="s">
        <v>25</v>
      </c>
      <c r="D89" s="39"/>
      <c r="E89" s="39"/>
      <c r="F89" s="27" t="str">
        <f>E19</f>
        <v>SŽDC s.o., OŘ Ústí n.L., ST Ústí n.L.</v>
      </c>
      <c r="G89" s="39"/>
      <c r="H89" s="39"/>
      <c r="I89" s="145" t="s">
        <v>33</v>
      </c>
      <c r="J89" s="36" t="str">
        <f>E25</f>
        <v xml:space="preserve"> </v>
      </c>
      <c r="K89" s="39"/>
      <c r="L89" s="43"/>
    </row>
    <row r="90" s="1" customFormat="1" ht="13.65" customHeight="1">
      <c r="B90" s="38"/>
      <c r="C90" s="32" t="s">
        <v>31</v>
      </c>
      <c r="D90" s="39"/>
      <c r="E90" s="39"/>
      <c r="F90" s="27" t="str">
        <f>IF(E22="","",E22)</f>
        <v>Vyplň údaj</v>
      </c>
      <c r="G90" s="39"/>
      <c r="H90" s="39"/>
      <c r="I90" s="145" t="s">
        <v>36</v>
      </c>
      <c r="J90" s="36" t="str">
        <f>E28</f>
        <v xml:space="preserve"> </v>
      </c>
      <c r="K90" s="39"/>
      <c r="L90" s="43"/>
    </row>
    <row r="91" s="1" customFormat="1" ht="10.32" customHeight="1">
      <c r="B91" s="38"/>
      <c r="C91" s="39"/>
      <c r="D91" s="39"/>
      <c r="E91" s="39"/>
      <c r="F91" s="39"/>
      <c r="G91" s="39"/>
      <c r="H91" s="39"/>
      <c r="I91" s="143"/>
      <c r="J91" s="39"/>
      <c r="K91" s="39"/>
      <c r="L91" s="43"/>
    </row>
    <row r="92" s="8" customFormat="1" ht="29.28" customHeight="1">
      <c r="B92" s="177"/>
      <c r="C92" s="178" t="s">
        <v>149</v>
      </c>
      <c r="D92" s="179" t="s">
        <v>58</v>
      </c>
      <c r="E92" s="179" t="s">
        <v>54</v>
      </c>
      <c r="F92" s="179" t="s">
        <v>55</v>
      </c>
      <c r="G92" s="179" t="s">
        <v>150</v>
      </c>
      <c r="H92" s="179" t="s">
        <v>151</v>
      </c>
      <c r="I92" s="180" t="s">
        <v>152</v>
      </c>
      <c r="J92" s="179" t="s">
        <v>146</v>
      </c>
      <c r="K92" s="181" t="s">
        <v>153</v>
      </c>
      <c r="L92" s="182"/>
      <c r="M92" s="87" t="s">
        <v>19</v>
      </c>
      <c r="N92" s="88" t="s">
        <v>43</v>
      </c>
      <c r="O92" s="88" t="s">
        <v>154</v>
      </c>
      <c r="P92" s="88" t="s">
        <v>155</v>
      </c>
      <c r="Q92" s="88" t="s">
        <v>156</v>
      </c>
      <c r="R92" s="88" t="s">
        <v>157</v>
      </c>
      <c r="S92" s="88" t="s">
        <v>158</v>
      </c>
      <c r="T92" s="89" t="s">
        <v>159</v>
      </c>
    </row>
    <row r="93" s="1" customFormat="1" ht="22.8" customHeight="1">
      <c r="B93" s="38"/>
      <c r="C93" s="94" t="s">
        <v>160</v>
      </c>
      <c r="D93" s="39"/>
      <c r="E93" s="39"/>
      <c r="F93" s="39"/>
      <c r="G93" s="39"/>
      <c r="H93" s="39"/>
      <c r="I93" s="143"/>
      <c r="J93" s="183">
        <f>BK93</f>
        <v>0</v>
      </c>
      <c r="K93" s="39"/>
      <c r="L93" s="43"/>
      <c r="M93" s="90"/>
      <c r="N93" s="91"/>
      <c r="O93" s="91"/>
      <c r="P93" s="184">
        <f>P94</f>
        <v>0</v>
      </c>
      <c r="Q93" s="91"/>
      <c r="R93" s="184">
        <f>R94</f>
        <v>601.20000000000005</v>
      </c>
      <c r="S93" s="91"/>
      <c r="T93" s="185">
        <f>T94</f>
        <v>0</v>
      </c>
      <c r="AT93" s="17" t="s">
        <v>72</v>
      </c>
      <c r="AU93" s="17" t="s">
        <v>147</v>
      </c>
      <c r="BK93" s="186">
        <f>BK94</f>
        <v>0</v>
      </c>
    </row>
    <row r="94" s="13" customFormat="1" ht="25.92" customHeight="1">
      <c r="B94" s="262"/>
      <c r="C94" s="263"/>
      <c r="D94" s="264" t="s">
        <v>72</v>
      </c>
      <c r="E94" s="265" t="s">
        <v>654</v>
      </c>
      <c r="F94" s="265" t="s">
        <v>655</v>
      </c>
      <c r="G94" s="263"/>
      <c r="H94" s="263"/>
      <c r="I94" s="266"/>
      <c r="J94" s="267">
        <f>BK94</f>
        <v>0</v>
      </c>
      <c r="K94" s="263"/>
      <c r="L94" s="268"/>
      <c r="M94" s="269"/>
      <c r="N94" s="270"/>
      <c r="O94" s="270"/>
      <c r="P94" s="271">
        <f>P95</f>
        <v>0</v>
      </c>
      <c r="Q94" s="270"/>
      <c r="R94" s="271">
        <f>R95</f>
        <v>601.20000000000005</v>
      </c>
      <c r="S94" s="270"/>
      <c r="T94" s="272">
        <f>T95</f>
        <v>0</v>
      </c>
      <c r="AR94" s="273" t="s">
        <v>80</v>
      </c>
      <c r="AT94" s="274" t="s">
        <v>72</v>
      </c>
      <c r="AU94" s="274" t="s">
        <v>73</v>
      </c>
      <c r="AY94" s="273" t="s">
        <v>167</v>
      </c>
      <c r="BK94" s="275">
        <f>BK95</f>
        <v>0</v>
      </c>
    </row>
    <row r="95" s="13" customFormat="1" ht="22.8" customHeight="1">
      <c r="B95" s="262"/>
      <c r="C95" s="263"/>
      <c r="D95" s="264" t="s">
        <v>72</v>
      </c>
      <c r="E95" s="284" t="s">
        <v>205</v>
      </c>
      <c r="F95" s="284" t="s">
        <v>656</v>
      </c>
      <c r="G95" s="263"/>
      <c r="H95" s="263"/>
      <c r="I95" s="266"/>
      <c r="J95" s="285">
        <f>BK95</f>
        <v>0</v>
      </c>
      <c r="K95" s="263"/>
      <c r="L95" s="268"/>
      <c r="M95" s="269"/>
      <c r="N95" s="270"/>
      <c r="O95" s="270"/>
      <c r="P95" s="271">
        <f>SUM(P96:P177)</f>
        <v>0</v>
      </c>
      <c r="Q95" s="270"/>
      <c r="R95" s="271">
        <f>SUM(R96:R177)</f>
        <v>601.20000000000005</v>
      </c>
      <c r="S95" s="270"/>
      <c r="T95" s="272">
        <f>SUM(T96:T177)</f>
        <v>0</v>
      </c>
      <c r="AR95" s="273" t="s">
        <v>80</v>
      </c>
      <c r="AT95" s="274" t="s">
        <v>72</v>
      </c>
      <c r="AU95" s="274" t="s">
        <v>80</v>
      </c>
      <c r="AY95" s="273" t="s">
        <v>167</v>
      </c>
      <c r="BK95" s="275">
        <f>SUM(BK96:BK177)</f>
        <v>0</v>
      </c>
    </row>
    <row r="96" s="1" customFormat="1" ht="45" customHeight="1">
      <c r="B96" s="38"/>
      <c r="C96" s="187" t="s">
        <v>80</v>
      </c>
      <c r="D96" s="187" t="s">
        <v>161</v>
      </c>
      <c r="E96" s="188" t="s">
        <v>598</v>
      </c>
      <c r="F96" s="189" t="s">
        <v>657</v>
      </c>
      <c r="G96" s="190" t="s">
        <v>164</v>
      </c>
      <c r="H96" s="191">
        <v>10.369999999999999</v>
      </c>
      <c r="I96" s="192"/>
      <c r="J96" s="193">
        <f>ROUND(I96*H96,2)</f>
        <v>0</v>
      </c>
      <c r="K96" s="189" t="s">
        <v>165</v>
      </c>
      <c r="L96" s="43"/>
      <c r="M96" s="194" t="s">
        <v>19</v>
      </c>
      <c r="N96" s="195" t="s">
        <v>44</v>
      </c>
      <c r="O96" s="79"/>
      <c r="P96" s="196">
        <f>O96*H96</f>
        <v>0</v>
      </c>
      <c r="Q96" s="196">
        <v>0</v>
      </c>
      <c r="R96" s="196">
        <f>Q96*H96</f>
        <v>0</v>
      </c>
      <c r="S96" s="196">
        <v>0</v>
      </c>
      <c r="T96" s="197">
        <f>S96*H96</f>
        <v>0</v>
      </c>
      <c r="AR96" s="17" t="s">
        <v>166</v>
      </c>
      <c r="AT96" s="17" t="s">
        <v>161</v>
      </c>
      <c r="AU96" s="17" t="s">
        <v>82</v>
      </c>
      <c r="AY96" s="17" t="s">
        <v>167</v>
      </c>
      <c r="BE96" s="198">
        <f>IF(N96="základní",J96,0)</f>
        <v>0</v>
      </c>
      <c r="BF96" s="198">
        <f>IF(N96="snížená",J96,0)</f>
        <v>0</v>
      </c>
      <c r="BG96" s="198">
        <f>IF(N96="zákl. přenesená",J96,0)</f>
        <v>0</v>
      </c>
      <c r="BH96" s="198">
        <f>IF(N96="sníž. přenesená",J96,0)</f>
        <v>0</v>
      </c>
      <c r="BI96" s="198">
        <f>IF(N96="nulová",J96,0)</f>
        <v>0</v>
      </c>
      <c r="BJ96" s="17" t="s">
        <v>80</v>
      </c>
      <c r="BK96" s="198">
        <f>ROUND(I96*H96,2)</f>
        <v>0</v>
      </c>
      <c r="BL96" s="17" t="s">
        <v>166</v>
      </c>
      <c r="BM96" s="17" t="s">
        <v>658</v>
      </c>
    </row>
    <row r="97" s="1" customFormat="1">
      <c r="B97" s="38"/>
      <c r="C97" s="39"/>
      <c r="D97" s="199" t="s">
        <v>169</v>
      </c>
      <c r="E97" s="39"/>
      <c r="F97" s="200" t="s">
        <v>659</v>
      </c>
      <c r="G97" s="39"/>
      <c r="H97" s="39"/>
      <c r="I97" s="143"/>
      <c r="J97" s="39"/>
      <c r="K97" s="39"/>
      <c r="L97" s="43"/>
      <c r="M97" s="201"/>
      <c r="N97" s="79"/>
      <c r="O97" s="79"/>
      <c r="P97" s="79"/>
      <c r="Q97" s="79"/>
      <c r="R97" s="79"/>
      <c r="S97" s="79"/>
      <c r="T97" s="80"/>
      <c r="AT97" s="17" t="s">
        <v>169</v>
      </c>
      <c r="AU97" s="17" t="s">
        <v>82</v>
      </c>
    </row>
    <row r="98" s="9" customFormat="1">
      <c r="B98" s="202"/>
      <c r="C98" s="203"/>
      <c r="D98" s="199" t="s">
        <v>171</v>
      </c>
      <c r="E98" s="204" t="s">
        <v>19</v>
      </c>
      <c r="F98" s="205" t="s">
        <v>660</v>
      </c>
      <c r="G98" s="203"/>
      <c r="H98" s="204" t="s">
        <v>19</v>
      </c>
      <c r="I98" s="206"/>
      <c r="J98" s="203"/>
      <c r="K98" s="203"/>
      <c r="L98" s="207"/>
      <c r="M98" s="208"/>
      <c r="N98" s="209"/>
      <c r="O98" s="209"/>
      <c r="P98" s="209"/>
      <c r="Q98" s="209"/>
      <c r="R98" s="209"/>
      <c r="S98" s="209"/>
      <c r="T98" s="210"/>
      <c r="AT98" s="211" t="s">
        <v>171</v>
      </c>
      <c r="AU98" s="211" t="s">
        <v>82</v>
      </c>
      <c r="AV98" s="9" t="s">
        <v>80</v>
      </c>
      <c r="AW98" s="9" t="s">
        <v>35</v>
      </c>
      <c r="AX98" s="9" t="s">
        <v>73</v>
      </c>
      <c r="AY98" s="211" t="s">
        <v>167</v>
      </c>
    </row>
    <row r="99" s="10" customFormat="1">
      <c r="B99" s="212"/>
      <c r="C99" s="213"/>
      <c r="D99" s="199" t="s">
        <v>171</v>
      </c>
      <c r="E99" s="214" t="s">
        <v>19</v>
      </c>
      <c r="F99" s="215" t="s">
        <v>661</v>
      </c>
      <c r="G99" s="213"/>
      <c r="H99" s="216">
        <v>1.1799999999999999</v>
      </c>
      <c r="I99" s="217"/>
      <c r="J99" s="213"/>
      <c r="K99" s="213"/>
      <c r="L99" s="218"/>
      <c r="M99" s="219"/>
      <c r="N99" s="220"/>
      <c r="O99" s="220"/>
      <c r="P99" s="220"/>
      <c r="Q99" s="220"/>
      <c r="R99" s="220"/>
      <c r="S99" s="220"/>
      <c r="T99" s="221"/>
      <c r="AT99" s="222" t="s">
        <v>171</v>
      </c>
      <c r="AU99" s="222" t="s">
        <v>82</v>
      </c>
      <c r="AV99" s="10" t="s">
        <v>82</v>
      </c>
      <c r="AW99" s="10" t="s">
        <v>35</v>
      </c>
      <c r="AX99" s="10" t="s">
        <v>73</v>
      </c>
      <c r="AY99" s="222" t="s">
        <v>167</v>
      </c>
    </row>
    <row r="100" s="9" customFormat="1">
      <c r="B100" s="202"/>
      <c r="C100" s="203"/>
      <c r="D100" s="199" t="s">
        <v>171</v>
      </c>
      <c r="E100" s="204" t="s">
        <v>19</v>
      </c>
      <c r="F100" s="205" t="s">
        <v>662</v>
      </c>
      <c r="G100" s="203"/>
      <c r="H100" s="204" t="s">
        <v>19</v>
      </c>
      <c r="I100" s="206"/>
      <c r="J100" s="203"/>
      <c r="K100" s="203"/>
      <c r="L100" s="207"/>
      <c r="M100" s="208"/>
      <c r="N100" s="209"/>
      <c r="O100" s="209"/>
      <c r="P100" s="209"/>
      <c r="Q100" s="209"/>
      <c r="R100" s="209"/>
      <c r="S100" s="209"/>
      <c r="T100" s="210"/>
      <c r="AT100" s="211" t="s">
        <v>171</v>
      </c>
      <c r="AU100" s="211" t="s">
        <v>82</v>
      </c>
      <c r="AV100" s="9" t="s">
        <v>80</v>
      </c>
      <c r="AW100" s="9" t="s">
        <v>35</v>
      </c>
      <c r="AX100" s="9" t="s">
        <v>73</v>
      </c>
      <c r="AY100" s="211" t="s">
        <v>167</v>
      </c>
    </row>
    <row r="101" s="10" customFormat="1">
      <c r="B101" s="212"/>
      <c r="C101" s="213"/>
      <c r="D101" s="199" t="s">
        <v>171</v>
      </c>
      <c r="E101" s="214" t="s">
        <v>19</v>
      </c>
      <c r="F101" s="215" t="s">
        <v>663</v>
      </c>
      <c r="G101" s="213"/>
      <c r="H101" s="216">
        <v>0.78000000000000003</v>
      </c>
      <c r="I101" s="217"/>
      <c r="J101" s="213"/>
      <c r="K101" s="213"/>
      <c r="L101" s="218"/>
      <c r="M101" s="219"/>
      <c r="N101" s="220"/>
      <c r="O101" s="220"/>
      <c r="P101" s="220"/>
      <c r="Q101" s="220"/>
      <c r="R101" s="220"/>
      <c r="S101" s="220"/>
      <c r="T101" s="221"/>
      <c r="AT101" s="222" t="s">
        <v>171</v>
      </c>
      <c r="AU101" s="222" t="s">
        <v>82</v>
      </c>
      <c r="AV101" s="10" t="s">
        <v>82</v>
      </c>
      <c r="AW101" s="10" t="s">
        <v>35</v>
      </c>
      <c r="AX101" s="10" t="s">
        <v>73</v>
      </c>
      <c r="AY101" s="222" t="s">
        <v>167</v>
      </c>
    </row>
    <row r="102" s="9" customFormat="1">
      <c r="B102" s="202"/>
      <c r="C102" s="203"/>
      <c r="D102" s="199" t="s">
        <v>171</v>
      </c>
      <c r="E102" s="204" t="s">
        <v>19</v>
      </c>
      <c r="F102" s="205" t="s">
        <v>664</v>
      </c>
      <c r="G102" s="203"/>
      <c r="H102" s="204" t="s">
        <v>19</v>
      </c>
      <c r="I102" s="206"/>
      <c r="J102" s="203"/>
      <c r="K102" s="203"/>
      <c r="L102" s="207"/>
      <c r="M102" s="208"/>
      <c r="N102" s="209"/>
      <c r="O102" s="209"/>
      <c r="P102" s="209"/>
      <c r="Q102" s="209"/>
      <c r="R102" s="209"/>
      <c r="S102" s="209"/>
      <c r="T102" s="210"/>
      <c r="AT102" s="211" t="s">
        <v>171</v>
      </c>
      <c r="AU102" s="211" t="s">
        <v>82</v>
      </c>
      <c r="AV102" s="9" t="s">
        <v>80</v>
      </c>
      <c r="AW102" s="9" t="s">
        <v>35</v>
      </c>
      <c r="AX102" s="9" t="s">
        <v>73</v>
      </c>
      <c r="AY102" s="211" t="s">
        <v>167</v>
      </c>
    </row>
    <row r="103" s="10" customFormat="1">
      <c r="B103" s="212"/>
      <c r="C103" s="213"/>
      <c r="D103" s="199" t="s">
        <v>171</v>
      </c>
      <c r="E103" s="214" t="s">
        <v>19</v>
      </c>
      <c r="F103" s="215" t="s">
        <v>665</v>
      </c>
      <c r="G103" s="213"/>
      <c r="H103" s="216">
        <v>0.25</v>
      </c>
      <c r="I103" s="217"/>
      <c r="J103" s="213"/>
      <c r="K103" s="213"/>
      <c r="L103" s="218"/>
      <c r="M103" s="219"/>
      <c r="N103" s="220"/>
      <c r="O103" s="220"/>
      <c r="P103" s="220"/>
      <c r="Q103" s="220"/>
      <c r="R103" s="220"/>
      <c r="S103" s="220"/>
      <c r="T103" s="221"/>
      <c r="AT103" s="222" t="s">
        <v>171</v>
      </c>
      <c r="AU103" s="222" t="s">
        <v>82</v>
      </c>
      <c r="AV103" s="10" t="s">
        <v>82</v>
      </c>
      <c r="AW103" s="10" t="s">
        <v>35</v>
      </c>
      <c r="AX103" s="10" t="s">
        <v>73</v>
      </c>
      <c r="AY103" s="222" t="s">
        <v>167</v>
      </c>
    </row>
    <row r="104" s="9" customFormat="1">
      <c r="B104" s="202"/>
      <c r="C104" s="203"/>
      <c r="D104" s="199" t="s">
        <v>171</v>
      </c>
      <c r="E104" s="204" t="s">
        <v>19</v>
      </c>
      <c r="F104" s="205" t="s">
        <v>666</v>
      </c>
      <c r="G104" s="203"/>
      <c r="H104" s="204" t="s">
        <v>19</v>
      </c>
      <c r="I104" s="206"/>
      <c r="J104" s="203"/>
      <c r="K104" s="203"/>
      <c r="L104" s="207"/>
      <c r="M104" s="208"/>
      <c r="N104" s="209"/>
      <c r="O104" s="209"/>
      <c r="P104" s="209"/>
      <c r="Q104" s="209"/>
      <c r="R104" s="209"/>
      <c r="S104" s="209"/>
      <c r="T104" s="210"/>
      <c r="AT104" s="211" t="s">
        <v>171</v>
      </c>
      <c r="AU104" s="211" t="s">
        <v>82</v>
      </c>
      <c r="AV104" s="9" t="s">
        <v>80</v>
      </c>
      <c r="AW104" s="9" t="s">
        <v>35</v>
      </c>
      <c r="AX104" s="9" t="s">
        <v>73</v>
      </c>
      <c r="AY104" s="211" t="s">
        <v>167</v>
      </c>
    </row>
    <row r="105" s="10" customFormat="1">
      <c r="B105" s="212"/>
      <c r="C105" s="213"/>
      <c r="D105" s="199" t="s">
        <v>171</v>
      </c>
      <c r="E105" s="214" t="s">
        <v>19</v>
      </c>
      <c r="F105" s="215" t="s">
        <v>667</v>
      </c>
      <c r="G105" s="213"/>
      <c r="H105" s="216">
        <v>0.29999999999999999</v>
      </c>
      <c r="I105" s="217"/>
      <c r="J105" s="213"/>
      <c r="K105" s="213"/>
      <c r="L105" s="218"/>
      <c r="M105" s="219"/>
      <c r="N105" s="220"/>
      <c r="O105" s="220"/>
      <c r="P105" s="220"/>
      <c r="Q105" s="220"/>
      <c r="R105" s="220"/>
      <c r="S105" s="220"/>
      <c r="T105" s="221"/>
      <c r="AT105" s="222" t="s">
        <v>171</v>
      </c>
      <c r="AU105" s="222" t="s">
        <v>82</v>
      </c>
      <c r="AV105" s="10" t="s">
        <v>82</v>
      </c>
      <c r="AW105" s="10" t="s">
        <v>35</v>
      </c>
      <c r="AX105" s="10" t="s">
        <v>73</v>
      </c>
      <c r="AY105" s="222" t="s">
        <v>167</v>
      </c>
    </row>
    <row r="106" s="9" customFormat="1">
      <c r="B106" s="202"/>
      <c r="C106" s="203"/>
      <c r="D106" s="199" t="s">
        <v>171</v>
      </c>
      <c r="E106" s="204" t="s">
        <v>19</v>
      </c>
      <c r="F106" s="205" t="s">
        <v>668</v>
      </c>
      <c r="G106" s="203"/>
      <c r="H106" s="204" t="s">
        <v>19</v>
      </c>
      <c r="I106" s="206"/>
      <c r="J106" s="203"/>
      <c r="K106" s="203"/>
      <c r="L106" s="207"/>
      <c r="M106" s="208"/>
      <c r="N106" s="209"/>
      <c r="O106" s="209"/>
      <c r="P106" s="209"/>
      <c r="Q106" s="209"/>
      <c r="R106" s="209"/>
      <c r="S106" s="209"/>
      <c r="T106" s="210"/>
      <c r="AT106" s="211" t="s">
        <v>171</v>
      </c>
      <c r="AU106" s="211" t="s">
        <v>82</v>
      </c>
      <c r="AV106" s="9" t="s">
        <v>80</v>
      </c>
      <c r="AW106" s="9" t="s">
        <v>35</v>
      </c>
      <c r="AX106" s="9" t="s">
        <v>73</v>
      </c>
      <c r="AY106" s="211" t="s">
        <v>167</v>
      </c>
    </row>
    <row r="107" s="10" customFormat="1">
      <c r="B107" s="212"/>
      <c r="C107" s="213"/>
      <c r="D107" s="199" t="s">
        <v>171</v>
      </c>
      <c r="E107" s="214" t="s">
        <v>19</v>
      </c>
      <c r="F107" s="215" t="s">
        <v>669</v>
      </c>
      <c r="G107" s="213"/>
      <c r="H107" s="216">
        <v>1.3500000000000001</v>
      </c>
      <c r="I107" s="217"/>
      <c r="J107" s="213"/>
      <c r="K107" s="213"/>
      <c r="L107" s="218"/>
      <c r="M107" s="219"/>
      <c r="N107" s="220"/>
      <c r="O107" s="220"/>
      <c r="P107" s="220"/>
      <c r="Q107" s="220"/>
      <c r="R107" s="220"/>
      <c r="S107" s="220"/>
      <c r="T107" s="221"/>
      <c r="AT107" s="222" t="s">
        <v>171</v>
      </c>
      <c r="AU107" s="222" t="s">
        <v>82</v>
      </c>
      <c r="AV107" s="10" t="s">
        <v>82</v>
      </c>
      <c r="AW107" s="10" t="s">
        <v>35</v>
      </c>
      <c r="AX107" s="10" t="s">
        <v>73</v>
      </c>
      <c r="AY107" s="222" t="s">
        <v>167</v>
      </c>
    </row>
    <row r="108" s="9" customFormat="1">
      <c r="B108" s="202"/>
      <c r="C108" s="203"/>
      <c r="D108" s="199" t="s">
        <v>171</v>
      </c>
      <c r="E108" s="204" t="s">
        <v>19</v>
      </c>
      <c r="F108" s="205" t="s">
        <v>670</v>
      </c>
      <c r="G108" s="203"/>
      <c r="H108" s="204" t="s">
        <v>19</v>
      </c>
      <c r="I108" s="206"/>
      <c r="J108" s="203"/>
      <c r="K108" s="203"/>
      <c r="L108" s="207"/>
      <c r="M108" s="208"/>
      <c r="N108" s="209"/>
      <c r="O108" s="209"/>
      <c r="P108" s="209"/>
      <c r="Q108" s="209"/>
      <c r="R108" s="209"/>
      <c r="S108" s="209"/>
      <c r="T108" s="210"/>
      <c r="AT108" s="211" t="s">
        <v>171</v>
      </c>
      <c r="AU108" s="211" t="s">
        <v>82</v>
      </c>
      <c r="AV108" s="9" t="s">
        <v>80</v>
      </c>
      <c r="AW108" s="9" t="s">
        <v>35</v>
      </c>
      <c r="AX108" s="9" t="s">
        <v>73</v>
      </c>
      <c r="AY108" s="211" t="s">
        <v>167</v>
      </c>
    </row>
    <row r="109" s="10" customFormat="1">
      <c r="B109" s="212"/>
      <c r="C109" s="213"/>
      <c r="D109" s="199" t="s">
        <v>171</v>
      </c>
      <c r="E109" s="214" t="s">
        <v>19</v>
      </c>
      <c r="F109" s="215" t="s">
        <v>671</v>
      </c>
      <c r="G109" s="213"/>
      <c r="H109" s="216">
        <v>1</v>
      </c>
      <c r="I109" s="217"/>
      <c r="J109" s="213"/>
      <c r="K109" s="213"/>
      <c r="L109" s="218"/>
      <c r="M109" s="219"/>
      <c r="N109" s="220"/>
      <c r="O109" s="220"/>
      <c r="P109" s="220"/>
      <c r="Q109" s="220"/>
      <c r="R109" s="220"/>
      <c r="S109" s="220"/>
      <c r="T109" s="221"/>
      <c r="AT109" s="222" t="s">
        <v>171</v>
      </c>
      <c r="AU109" s="222" t="s">
        <v>82</v>
      </c>
      <c r="AV109" s="10" t="s">
        <v>82</v>
      </c>
      <c r="AW109" s="10" t="s">
        <v>35</v>
      </c>
      <c r="AX109" s="10" t="s">
        <v>73</v>
      </c>
      <c r="AY109" s="222" t="s">
        <v>167</v>
      </c>
    </row>
    <row r="110" s="9" customFormat="1">
      <c r="B110" s="202"/>
      <c r="C110" s="203"/>
      <c r="D110" s="199" t="s">
        <v>171</v>
      </c>
      <c r="E110" s="204" t="s">
        <v>19</v>
      </c>
      <c r="F110" s="205" t="s">
        <v>672</v>
      </c>
      <c r="G110" s="203"/>
      <c r="H110" s="204" t="s">
        <v>19</v>
      </c>
      <c r="I110" s="206"/>
      <c r="J110" s="203"/>
      <c r="K110" s="203"/>
      <c r="L110" s="207"/>
      <c r="M110" s="208"/>
      <c r="N110" s="209"/>
      <c r="O110" s="209"/>
      <c r="P110" s="209"/>
      <c r="Q110" s="209"/>
      <c r="R110" s="209"/>
      <c r="S110" s="209"/>
      <c r="T110" s="210"/>
      <c r="AT110" s="211" t="s">
        <v>171</v>
      </c>
      <c r="AU110" s="211" t="s">
        <v>82</v>
      </c>
      <c r="AV110" s="9" t="s">
        <v>80</v>
      </c>
      <c r="AW110" s="9" t="s">
        <v>35</v>
      </c>
      <c r="AX110" s="9" t="s">
        <v>73</v>
      </c>
      <c r="AY110" s="211" t="s">
        <v>167</v>
      </c>
    </row>
    <row r="111" s="10" customFormat="1">
      <c r="B111" s="212"/>
      <c r="C111" s="213"/>
      <c r="D111" s="199" t="s">
        <v>171</v>
      </c>
      <c r="E111" s="214" t="s">
        <v>19</v>
      </c>
      <c r="F111" s="215" t="s">
        <v>673</v>
      </c>
      <c r="G111" s="213"/>
      <c r="H111" s="216">
        <v>1.3</v>
      </c>
      <c r="I111" s="217"/>
      <c r="J111" s="213"/>
      <c r="K111" s="213"/>
      <c r="L111" s="218"/>
      <c r="M111" s="219"/>
      <c r="N111" s="220"/>
      <c r="O111" s="220"/>
      <c r="P111" s="220"/>
      <c r="Q111" s="220"/>
      <c r="R111" s="220"/>
      <c r="S111" s="220"/>
      <c r="T111" s="221"/>
      <c r="AT111" s="222" t="s">
        <v>171</v>
      </c>
      <c r="AU111" s="222" t="s">
        <v>82</v>
      </c>
      <c r="AV111" s="10" t="s">
        <v>82</v>
      </c>
      <c r="AW111" s="10" t="s">
        <v>35</v>
      </c>
      <c r="AX111" s="10" t="s">
        <v>73</v>
      </c>
      <c r="AY111" s="222" t="s">
        <v>167</v>
      </c>
    </row>
    <row r="112" s="9" customFormat="1">
      <c r="B112" s="202"/>
      <c r="C112" s="203"/>
      <c r="D112" s="199" t="s">
        <v>171</v>
      </c>
      <c r="E112" s="204" t="s">
        <v>19</v>
      </c>
      <c r="F112" s="205" t="s">
        <v>674</v>
      </c>
      <c r="G112" s="203"/>
      <c r="H112" s="204" t="s">
        <v>19</v>
      </c>
      <c r="I112" s="206"/>
      <c r="J112" s="203"/>
      <c r="K112" s="203"/>
      <c r="L112" s="207"/>
      <c r="M112" s="208"/>
      <c r="N112" s="209"/>
      <c r="O112" s="209"/>
      <c r="P112" s="209"/>
      <c r="Q112" s="209"/>
      <c r="R112" s="209"/>
      <c r="S112" s="209"/>
      <c r="T112" s="210"/>
      <c r="AT112" s="211" t="s">
        <v>171</v>
      </c>
      <c r="AU112" s="211" t="s">
        <v>82</v>
      </c>
      <c r="AV112" s="9" t="s">
        <v>80</v>
      </c>
      <c r="AW112" s="9" t="s">
        <v>35</v>
      </c>
      <c r="AX112" s="9" t="s">
        <v>73</v>
      </c>
      <c r="AY112" s="211" t="s">
        <v>167</v>
      </c>
    </row>
    <row r="113" s="10" customFormat="1">
      <c r="B113" s="212"/>
      <c r="C113" s="213"/>
      <c r="D113" s="199" t="s">
        <v>171</v>
      </c>
      <c r="E113" s="214" t="s">
        <v>19</v>
      </c>
      <c r="F113" s="215" t="s">
        <v>675</v>
      </c>
      <c r="G113" s="213"/>
      <c r="H113" s="216">
        <v>0.90000000000000002</v>
      </c>
      <c r="I113" s="217"/>
      <c r="J113" s="213"/>
      <c r="K113" s="213"/>
      <c r="L113" s="218"/>
      <c r="M113" s="219"/>
      <c r="N113" s="220"/>
      <c r="O113" s="220"/>
      <c r="P113" s="220"/>
      <c r="Q113" s="220"/>
      <c r="R113" s="220"/>
      <c r="S113" s="220"/>
      <c r="T113" s="221"/>
      <c r="AT113" s="222" t="s">
        <v>171</v>
      </c>
      <c r="AU113" s="222" t="s">
        <v>82</v>
      </c>
      <c r="AV113" s="10" t="s">
        <v>82</v>
      </c>
      <c r="AW113" s="10" t="s">
        <v>35</v>
      </c>
      <c r="AX113" s="10" t="s">
        <v>73</v>
      </c>
      <c r="AY113" s="222" t="s">
        <v>167</v>
      </c>
    </row>
    <row r="114" s="9" customFormat="1">
      <c r="B114" s="202"/>
      <c r="C114" s="203"/>
      <c r="D114" s="199" t="s">
        <v>171</v>
      </c>
      <c r="E114" s="204" t="s">
        <v>19</v>
      </c>
      <c r="F114" s="205" t="s">
        <v>676</v>
      </c>
      <c r="G114" s="203"/>
      <c r="H114" s="204" t="s">
        <v>19</v>
      </c>
      <c r="I114" s="206"/>
      <c r="J114" s="203"/>
      <c r="K114" s="203"/>
      <c r="L114" s="207"/>
      <c r="M114" s="208"/>
      <c r="N114" s="209"/>
      <c r="O114" s="209"/>
      <c r="P114" s="209"/>
      <c r="Q114" s="209"/>
      <c r="R114" s="209"/>
      <c r="S114" s="209"/>
      <c r="T114" s="210"/>
      <c r="AT114" s="211" t="s">
        <v>171</v>
      </c>
      <c r="AU114" s="211" t="s">
        <v>82</v>
      </c>
      <c r="AV114" s="9" t="s">
        <v>80</v>
      </c>
      <c r="AW114" s="9" t="s">
        <v>35</v>
      </c>
      <c r="AX114" s="9" t="s">
        <v>73</v>
      </c>
      <c r="AY114" s="211" t="s">
        <v>167</v>
      </c>
    </row>
    <row r="115" s="10" customFormat="1">
      <c r="B115" s="212"/>
      <c r="C115" s="213"/>
      <c r="D115" s="199" t="s">
        <v>171</v>
      </c>
      <c r="E115" s="214" t="s">
        <v>19</v>
      </c>
      <c r="F115" s="215" t="s">
        <v>677</v>
      </c>
      <c r="G115" s="213"/>
      <c r="H115" s="216">
        <v>0.14999999999999999</v>
      </c>
      <c r="I115" s="217"/>
      <c r="J115" s="213"/>
      <c r="K115" s="213"/>
      <c r="L115" s="218"/>
      <c r="M115" s="219"/>
      <c r="N115" s="220"/>
      <c r="O115" s="220"/>
      <c r="P115" s="220"/>
      <c r="Q115" s="220"/>
      <c r="R115" s="220"/>
      <c r="S115" s="220"/>
      <c r="T115" s="221"/>
      <c r="AT115" s="222" t="s">
        <v>171</v>
      </c>
      <c r="AU115" s="222" t="s">
        <v>82</v>
      </c>
      <c r="AV115" s="10" t="s">
        <v>82</v>
      </c>
      <c r="AW115" s="10" t="s">
        <v>35</v>
      </c>
      <c r="AX115" s="10" t="s">
        <v>73</v>
      </c>
      <c r="AY115" s="222" t="s">
        <v>167</v>
      </c>
    </row>
    <row r="116" s="9" customFormat="1">
      <c r="B116" s="202"/>
      <c r="C116" s="203"/>
      <c r="D116" s="199" t="s">
        <v>171</v>
      </c>
      <c r="E116" s="204" t="s">
        <v>19</v>
      </c>
      <c r="F116" s="205" t="s">
        <v>678</v>
      </c>
      <c r="G116" s="203"/>
      <c r="H116" s="204" t="s">
        <v>19</v>
      </c>
      <c r="I116" s="206"/>
      <c r="J116" s="203"/>
      <c r="K116" s="203"/>
      <c r="L116" s="207"/>
      <c r="M116" s="208"/>
      <c r="N116" s="209"/>
      <c r="O116" s="209"/>
      <c r="P116" s="209"/>
      <c r="Q116" s="209"/>
      <c r="R116" s="209"/>
      <c r="S116" s="209"/>
      <c r="T116" s="210"/>
      <c r="AT116" s="211" t="s">
        <v>171</v>
      </c>
      <c r="AU116" s="211" t="s">
        <v>82</v>
      </c>
      <c r="AV116" s="9" t="s">
        <v>80</v>
      </c>
      <c r="AW116" s="9" t="s">
        <v>35</v>
      </c>
      <c r="AX116" s="9" t="s">
        <v>73</v>
      </c>
      <c r="AY116" s="211" t="s">
        <v>167</v>
      </c>
    </row>
    <row r="117" s="10" customFormat="1">
      <c r="B117" s="212"/>
      <c r="C117" s="213"/>
      <c r="D117" s="199" t="s">
        <v>171</v>
      </c>
      <c r="E117" s="214" t="s">
        <v>19</v>
      </c>
      <c r="F117" s="215" t="s">
        <v>679</v>
      </c>
      <c r="G117" s="213"/>
      <c r="H117" s="216">
        <v>0.34999999999999998</v>
      </c>
      <c r="I117" s="217"/>
      <c r="J117" s="213"/>
      <c r="K117" s="213"/>
      <c r="L117" s="218"/>
      <c r="M117" s="219"/>
      <c r="N117" s="220"/>
      <c r="O117" s="220"/>
      <c r="P117" s="220"/>
      <c r="Q117" s="220"/>
      <c r="R117" s="220"/>
      <c r="S117" s="220"/>
      <c r="T117" s="221"/>
      <c r="AT117" s="222" t="s">
        <v>171</v>
      </c>
      <c r="AU117" s="222" t="s">
        <v>82</v>
      </c>
      <c r="AV117" s="10" t="s">
        <v>82</v>
      </c>
      <c r="AW117" s="10" t="s">
        <v>35</v>
      </c>
      <c r="AX117" s="10" t="s">
        <v>73</v>
      </c>
      <c r="AY117" s="222" t="s">
        <v>167</v>
      </c>
    </row>
    <row r="118" s="9" customFormat="1">
      <c r="B118" s="202"/>
      <c r="C118" s="203"/>
      <c r="D118" s="199" t="s">
        <v>171</v>
      </c>
      <c r="E118" s="204" t="s">
        <v>19</v>
      </c>
      <c r="F118" s="205" t="s">
        <v>680</v>
      </c>
      <c r="G118" s="203"/>
      <c r="H118" s="204" t="s">
        <v>19</v>
      </c>
      <c r="I118" s="206"/>
      <c r="J118" s="203"/>
      <c r="K118" s="203"/>
      <c r="L118" s="207"/>
      <c r="M118" s="208"/>
      <c r="N118" s="209"/>
      <c r="O118" s="209"/>
      <c r="P118" s="209"/>
      <c r="Q118" s="209"/>
      <c r="R118" s="209"/>
      <c r="S118" s="209"/>
      <c r="T118" s="210"/>
      <c r="AT118" s="211" t="s">
        <v>171</v>
      </c>
      <c r="AU118" s="211" t="s">
        <v>82</v>
      </c>
      <c r="AV118" s="9" t="s">
        <v>80</v>
      </c>
      <c r="AW118" s="9" t="s">
        <v>35</v>
      </c>
      <c r="AX118" s="9" t="s">
        <v>73</v>
      </c>
      <c r="AY118" s="211" t="s">
        <v>167</v>
      </c>
    </row>
    <row r="119" s="10" customFormat="1">
      <c r="B119" s="212"/>
      <c r="C119" s="213"/>
      <c r="D119" s="199" t="s">
        <v>171</v>
      </c>
      <c r="E119" s="214" t="s">
        <v>19</v>
      </c>
      <c r="F119" s="215" t="s">
        <v>681</v>
      </c>
      <c r="G119" s="213"/>
      <c r="H119" s="216">
        <v>0.20000000000000001</v>
      </c>
      <c r="I119" s="217"/>
      <c r="J119" s="213"/>
      <c r="K119" s="213"/>
      <c r="L119" s="218"/>
      <c r="M119" s="219"/>
      <c r="N119" s="220"/>
      <c r="O119" s="220"/>
      <c r="P119" s="220"/>
      <c r="Q119" s="220"/>
      <c r="R119" s="220"/>
      <c r="S119" s="220"/>
      <c r="T119" s="221"/>
      <c r="AT119" s="222" t="s">
        <v>171</v>
      </c>
      <c r="AU119" s="222" t="s">
        <v>82</v>
      </c>
      <c r="AV119" s="10" t="s">
        <v>82</v>
      </c>
      <c r="AW119" s="10" t="s">
        <v>35</v>
      </c>
      <c r="AX119" s="10" t="s">
        <v>73</v>
      </c>
      <c r="AY119" s="222" t="s">
        <v>167</v>
      </c>
    </row>
    <row r="120" s="9" customFormat="1">
      <c r="B120" s="202"/>
      <c r="C120" s="203"/>
      <c r="D120" s="199" t="s">
        <v>171</v>
      </c>
      <c r="E120" s="204" t="s">
        <v>19</v>
      </c>
      <c r="F120" s="205" t="s">
        <v>682</v>
      </c>
      <c r="G120" s="203"/>
      <c r="H120" s="204" t="s">
        <v>19</v>
      </c>
      <c r="I120" s="206"/>
      <c r="J120" s="203"/>
      <c r="K120" s="203"/>
      <c r="L120" s="207"/>
      <c r="M120" s="208"/>
      <c r="N120" s="209"/>
      <c r="O120" s="209"/>
      <c r="P120" s="209"/>
      <c r="Q120" s="209"/>
      <c r="R120" s="209"/>
      <c r="S120" s="209"/>
      <c r="T120" s="210"/>
      <c r="AT120" s="211" t="s">
        <v>171</v>
      </c>
      <c r="AU120" s="211" t="s">
        <v>82</v>
      </c>
      <c r="AV120" s="9" t="s">
        <v>80</v>
      </c>
      <c r="AW120" s="9" t="s">
        <v>35</v>
      </c>
      <c r="AX120" s="9" t="s">
        <v>73</v>
      </c>
      <c r="AY120" s="211" t="s">
        <v>167</v>
      </c>
    </row>
    <row r="121" s="10" customFormat="1">
      <c r="B121" s="212"/>
      <c r="C121" s="213"/>
      <c r="D121" s="199" t="s">
        <v>171</v>
      </c>
      <c r="E121" s="214" t="s">
        <v>19</v>
      </c>
      <c r="F121" s="215" t="s">
        <v>683</v>
      </c>
      <c r="G121" s="213"/>
      <c r="H121" s="216">
        <v>1.1599999999999999</v>
      </c>
      <c r="I121" s="217"/>
      <c r="J121" s="213"/>
      <c r="K121" s="213"/>
      <c r="L121" s="218"/>
      <c r="M121" s="219"/>
      <c r="N121" s="220"/>
      <c r="O121" s="220"/>
      <c r="P121" s="220"/>
      <c r="Q121" s="220"/>
      <c r="R121" s="220"/>
      <c r="S121" s="220"/>
      <c r="T121" s="221"/>
      <c r="AT121" s="222" t="s">
        <v>171</v>
      </c>
      <c r="AU121" s="222" t="s">
        <v>82</v>
      </c>
      <c r="AV121" s="10" t="s">
        <v>82</v>
      </c>
      <c r="AW121" s="10" t="s">
        <v>35</v>
      </c>
      <c r="AX121" s="10" t="s">
        <v>73</v>
      </c>
      <c r="AY121" s="222" t="s">
        <v>167</v>
      </c>
    </row>
    <row r="122" s="9" customFormat="1">
      <c r="B122" s="202"/>
      <c r="C122" s="203"/>
      <c r="D122" s="199" t="s">
        <v>171</v>
      </c>
      <c r="E122" s="204" t="s">
        <v>19</v>
      </c>
      <c r="F122" s="205" t="s">
        <v>684</v>
      </c>
      <c r="G122" s="203"/>
      <c r="H122" s="204" t="s">
        <v>19</v>
      </c>
      <c r="I122" s="206"/>
      <c r="J122" s="203"/>
      <c r="K122" s="203"/>
      <c r="L122" s="207"/>
      <c r="M122" s="208"/>
      <c r="N122" s="209"/>
      <c r="O122" s="209"/>
      <c r="P122" s="209"/>
      <c r="Q122" s="209"/>
      <c r="R122" s="209"/>
      <c r="S122" s="209"/>
      <c r="T122" s="210"/>
      <c r="AT122" s="211" t="s">
        <v>171</v>
      </c>
      <c r="AU122" s="211" t="s">
        <v>82</v>
      </c>
      <c r="AV122" s="9" t="s">
        <v>80</v>
      </c>
      <c r="AW122" s="9" t="s">
        <v>35</v>
      </c>
      <c r="AX122" s="9" t="s">
        <v>73</v>
      </c>
      <c r="AY122" s="211" t="s">
        <v>167</v>
      </c>
    </row>
    <row r="123" s="10" customFormat="1">
      <c r="B123" s="212"/>
      <c r="C123" s="213"/>
      <c r="D123" s="199" t="s">
        <v>171</v>
      </c>
      <c r="E123" s="214" t="s">
        <v>19</v>
      </c>
      <c r="F123" s="215" t="s">
        <v>685</v>
      </c>
      <c r="G123" s="213"/>
      <c r="H123" s="216">
        <v>0.69999999999999996</v>
      </c>
      <c r="I123" s="217"/>
      <c r="J123" s="213"/>
      <c r="K123" s="213"/>
      <c r="L123" s="218"/>
      <c r="M123" s="219"/>
      <c r="N123" s="220"/>
      <c r="O123" s="220"/>
      <c r="P123" s="220"/>
      <c r="Q123" s="220"/>
      <c r="R123" s="220"/>
      <c r="S123" s="220"/>
      <c r="T123" s="221"/>
      <c r="AT123" s="222" t="s">
        <v>171</v>
      </c>
      <c r="AU123" s="222" t="s">
        <v>82</v>
      </c>
      <c r="AV123" s="10" t="s">
        <v>82</v>
      </c>
      <c r="AW123" s="10" t="s">
        <v>35</v>
      </c>
      <c r="AX123" s="10" t="s">
        <v>73</v>
      </c>
      <c r="AY123" s="222" t="s">
        <v>167</v>
      </c>
    </row>
    <row r="124" s="9" customFormat="1">
      <c r="B124" s="202"/>
      <c r="C124" s="203"/>
      <c r="D124" s="199" t="s">
        <v>171</v>
      </c>
      <c r="E124" s="204" t="s">
        <v>19</v>
      </c>
      <c r="F124" s="205" t="s">
        <v>686</v>
      </c>
      <c r="G124" s="203"/>
      <c r="H124" s="204" t="s">
        <v>19</v>
      </c>
      <c r="I124" s="206"/>
      <c r="J124" s="203"/>
      <c r="K124" s="203"/>
      <c r="L124" s="207"/>
      <c r="M124" s="208"/>
      <c r="N124" s="209"/>
      <c r="O124" s="209"/>
      <c r="P124" s="209"/>
      <c r="Q124" s="209"/>
      <c r="R124" s="209"/>
      <c r="S124" s="209"/>
      <c r="T124" s="210"/>
      <c r="AT124" s="211" t="s">
        <v>171</v>
      </c>
      <c r="AU124" s="211" t="s">
        <v>82</v>
      </c>
      <c r="AV124" s="9" t="s">
        <v>80</v>
      </c>
      <c r="AW124" s="9" t="s">
        <v>35</v>
      </c>
      <c r="AX124" s="9" t="s">
        <v>73</v>
      </c>
      <c r="AY124" s="211" t="s">
        <v>167</v>
      </c>
    </row>
    <row r="125" s="10" customFormat="1">
      <c r="B125" s="212"/>
      <c r="C125" s="213"/>
      <c r="D125" s="199" t="s">
        <v>171</v>
      </c>
      <c r="E125" s="214" t="s">
        <v>19</v>
      </c>
      <c r="F125" s="215" t="s">
        <v>687</v>
      </c>
      <c r="G125" s="213"/>
      <c r="H125" s="216">
        <v>0.75</v>
      </c>
      <c r="I125" s="217"/>
      <c r="J125" s="213"/>
      <c r="K125" s="213"/>
      <c r="L125" s="218"/>
      <c r="M125" s="219"/>
      <c r="N125" s="220"/>
      <c r="O125" s="220"/>
      <c r="P125" s="220"/>
      <c r="Q125" s="220"/>
      <c r="R125" s="220"/>
      <c r="S125" s="220"/>
      <c r="T125" s="221"/>
      <c r="AT125" s="222" t="s">
        <v>171</v>
      </c>
      <c r="AU125" s="222" t="s">
        <v>82</v>
      </c>
      <c r="AV125" s="10" t="s">
        <v>82</v>
      </c>
      <c r="AW125" s="10" t="s">
        <v>35</v>
      </c>
      <c r="AX125" s="10" t="s">
        <v>73</v>
      </c>
      <c r="AY125" s="222" t="s">
        <v>167</v>
      </c>
    </row>
    <row r="126" s="11" customFormat="1">
      <c r="B126" s="223"/>
      <c r="C126" s="224"/>
      <c r="D126" s="199" t="s">
        <v>171</v>
      </c>
      <c r="E126" s="225" t="s">
        <v>19</v>
      </c>
      <c r="F126" s="226" t="s">
        <v>184</v>
      </c>
      <c r="G126" s="224"/>
      <c r="H126" s="227">
        <v>10.369999999999999</v>
      </c>
      <c r="I126" s="228"/>
      <c r="J126" s="224"/>
      <c r="K126" s="224"/>
      <c r="L126" s="229"/>
      <c r="M126" s="230"/>
      <c r="N126" s="231"/>
      <c r="O126" s="231"/>
      <c r="P126" s="231"/>
      <c r="Q126" s="231"/>
      <c r="R126" s="231"/>
      <c r="S126" s="231"/>
      <c r="T126" s="232"/>
      <c r="AT126" s="233" t="s">
        <v>171</v>
      </c>
      <c r="AU126" s="233" t="s">
        <v>82</v>
      </c>
      <c r="AV126" s="11" t="s">
        <v>166</v>
      </c>
      <c r="AW126" s="11" t="s">
        <v>35</v>
      </c>
      <c r="AX126" s="11" t="s">
        <v>80</v>
      </c>
      <c r="AY126" s="233" t="s">
        <v>167</v>
      </c>
    </row>
    <row r="127" s="1" customFormat="1" ht="56.25" customHeight="1">
      <c r="B127" s="38"/>
      <c r="C127" s="187" t="s">
        <v>82</v>
      </c>
      <c r="D127" s="187" t="s">
        <v>161</v>
      </c>
      <c r="E127" s="188" t="s">
        <v>688</v>
      </c>
      <c r="F127" s="189" t="s">
        <v>689</v>
      </c>
      <c r="G127" s="190" t="s">
        <v>213</v>
      </c>
      <c r="H127" s="191">
        <v>414.13999999999999</v>
      </c>
      <c r="I127" s="192"/>
      <c r="J127" s="193">
        <f>ROUND(I127*H127,2)</f>
        <v>0</v>
      </c>
      <c r="K127" s="189" t="s">
        <v>165</v>
      </c>
      <c r="L127" s="43"/>
      <c r="M127" s="194" t="s">
        <v>19</v>
      </c>
      <c r="N127" s="195" t="s">
        <v>44</v>
      </c>
      <c r="O127" s="79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AR127" s="17" t="s">
        <v>166</v>
      </c>
      <c r="AT127" s="17" t="s">
        <v>161</v>
      </c>
      <c r="AU127" s="17" t="s">
        <v>82</v>
      </c>
      <c r="AY127" s="17" t="s">
        <v>167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7" t="s">
        <v>80</v>
      </c>
      <c r="BK127" s="198">
        <f>ROUND(I127*H127,2)</f>
        <v>0</v>
      </c>
      <c r="BL127" s="17" t="s">
        <v>166</v>
      </c>
      <c r="BM127" s="17" t="s">
        <v>690</v>
      </c>
    </row>
    <row r="128" s="1" customFormat="1">
      <c r="B128" s="38"/>
      <c r="C128" s="39"/>
      <c r="D128" s="199" t="s">
        <v>169</v>
      </c>
      <c r="E128" s="39"/>
      <c r="F128" s="200" t="s">
        <v>659</v>
      </c>
      <c r="G128" s="39"/>
      <c r="H128" s="39"/>
      <c r="I128" s="143"/>
      <c r="J128" s="39"/>
      <c r="K128" s="39"/>
      <c r="L128" s="43"/>
      <c r="M128" s="201"/>
      <c r="N128" s="79"/>
      <c r="O128" s="79"/>
      <c r="P128" s="79"/>
      <c r="Q128" s="79"/>
      <c r="R128" s="79"/>
      <c r="S128" s="79"/>
      <c r="T128" s="80"/>
      <c r="AT128" s="17" t="s">
        <v>169</v>
      </c>
      <c r="AU128" s="17" t="s">
        <v>82</v>
      </c>
    </row>
    <row r="129" s="9" customFormat="1">
      <c r="B129" s="202"/>
      <c r="C129" s="203"/>
      <c r="D129" s="199" t="s">
        <v>171</v>
      </c>
      <c r="E129" s="204" t="s">
        <v>19</v>
      </c>
      <c r="F129" s="205" t="s">
        <v>691</v>
      </c>
      <c r="G129" s="203"/>
      <c r="H129" s="204" t="s">
        <v>19</v>
      </c>
      <c r="I129" s="206"/>
      <c r="J129" s="203"/>
      <c r="K129" s="203"/>
      <c r="L129" s="207"/>
      <c r="M129" s="208"/>
      <c r="N129" s="209"/>
      <c r="O129" s="209"/>
      <c r="P129" s="209"/>
      <c r="Q129" s="209"/>
      <c r="R129" s="209"/>
      <c r="S129" s="209"/>
      <c r="T129" s="210"/>
      <c r="AT129" s="211" t="s">
        <v>171</v>
      </c>
      <c r="AU129" s="211" t="s">
        <v>82</v>
      </c>
      <c r="AV129" s="9" t="s">
        <v>80</v>
      </c>
      <c r="AW129" s="9" t="s">
        <v>35</v>
      </c>
      <c r="AX129" s="9" t="s">
        <v>73</v>
      </c>
      <c r="AY129" s="211" t="s">
        <v>167</v>
      </c>
    </row>
    <row r="130" s="10" customFormat="1">
      <c r="B130" s="212"/>
      <c r="C130" s="213"/>
      <c r="D130" s="199" t="s">
        <v>171</v>
      </c>
      <c r="E130" s="214" t="s">
        <v>19</v>
      </c>
      <c r="F130" s="215" t="s">
        <v>692</v>
      </c>
      <c r="G130" s="213"/>
      <c r="H130" s="216">
        <v>207.06999999999999</v>
      </c>
      <c r="I130" s="217"/>
      <c r="J130" s="213"/>
      <c r="K130" s="213"/>
      <c r="L130" s="218"/>
      <c r="M130" s="219"/>
      <c r="N130" s="220"/>
      <c r="O130" s="220"/>
      <c r="P130" s="220"/>
      <c r="Q130" s="220"/>
      <c r="R130" s="220"/>
      <c r="S130" s="220"/>
      <c r="T130" s="221"/>
      <c r="AT130" s="222" t="s">
        <v>171</v>
      </c>
      <c r="AU130" s="222" t="s">
        <v>82</v>
      </c>
      <c r="AV130" s="10" t="s">
        <v>82</v>
      </c>
      <c r="AW130" s="10" t="s">
        <v>35</v>
      </c>
      <c r="AX130" s="10" t="s">
        <v>73</v>
      </c>
      <c r="AY130" s="222" t="s">
        <v>167</v>
      </c>
    </row>
    <row r="131" s="9" customFormat="1">
      <c r="B131" s="202"/>
      <c r="C131" s="203"/>
      <c r="D131" s="199" t="s">
        <v>171</v>
      </c>
      <c r="E131" s="204" t="s">
        <v>19</v>
      </c>
      <c r="F131" s="205" t="s">
        <v>693</v>
      </c>
      <c r="G131" s="203"/>
      <c r="H131" s="204" t="s">
        <v>19</v>
      </c>
      <c r="I131" s="206"/>
      <c r="J131" s="203"/>
      <c r="K131" s="203"/>
      <c r="L131" s="207"/>
      <c r="M131" s="208"/>
      <c r="N131" s="209"/>
      <c r="O131" s="209"/>
      <c r="P131" s="209"/>
      <c r="Q131" s="209"/>
      <c r="R131" s="209"/>
      <c r="S131" s="209"/>
      <c r="T131" s="210"/>
      <c r="AT131" s="211" t="s">
        <v>171</v>
      </c>
      <c r="AU131" s="211" t="s">
        <v>82</v>
      </c>
      <c r="AV131" s="9" t="s">
        <v>80</v>
      </c>
      <c r="AW131" s="9" t="s">
        <v>35</v>
      </c>
      <c r="AX131" s="9" t="s">
        <v>73</v>
      </c>
      <c r="AY131" s="211" t="s">
        <v>167</v>
      </c>
    </row>
    <row r="132" s="10" customFormat="1">
      <c r="B132" s="212"/>
      <c r="C132" s="213"/>
      <c r="D132" s="199" t="s">
        <v>171</v>
      </c>
      <c r="E132" s="214" t="s">
        <v>19</v>
      </c>
      <c r="F132" s="215" t="s">
        <v>692</v>
      </c>
      <c r="G132" s="213"/>
      <c r="H132" s="216">
        <v>207.06999999999999</v>
      </c>
      <c r="I132" s="217"/>
      <c r="J132" s="213"/>
      <c r="K132" s="213"/>
      <c r="L132" s="218"/>
      <c r="M132" s="219"/>
      <c r="N132" s="220"/>
      <c r="O132" s="220"/>
      <c r="P132" s="220"/>
      <c r="Q132" s="220"/>
      <c r="R132" s="220"/>
      <c r="S132" s="220"/>
      <c r="T132" s="221"/>
      <c r="AT132" s="222" t="s">
        <v>171</v>
      </c>
      <c r="AU132" s="222" t="s">
        <v>82</v>
      </c>
      <c r="AV132" s="10" t="s">
        <v>82</v>
      </c>
      <c r="AW132" s="10" t="s">
        <v>35</v>
      </c>
      <c r="AX132" s="10" t="s">
        <v>73</v>
      </c>
      <c r="AY132" s="222" t="s">
        <v>167</v>
      </c>
    </row>
    <row r="133" s="11" customFormat="1">
      <c r="B133" s="223"/>
      <c r="C133" s="224"/>
      <c r="D133" s="199" t="s">
        <v>171</v>
      </c>
      <c r="E133" s="225" t="s">
        <v>19</v>
      </c>
      <c r="F133" s="226" t="s">
        <v>184</v>
      </c>
      <c r="G133" s="224"/>
      <c r="H133" s="227">
        <v>414.13999999999999</v>
      </c>
      <c r="I133" s="228"/>
      <c r="J133" s="224"/>
      <c r="K133" s="224"/>
      <c r="L133" s="229"/>
      <c r="M133" s="230"/>
      <c r="N133" s="231"/>
      <c r="O133" s="231"/>
      <c r="P133" s="231"/>
      <c r="Q133" s="231"/>
      <c r="R133" s="231"/>
      <c r="S133" s="231"/>
      <c r="T133" s="232"/>
      <c r="AT133" s="233" t="s">
        <v>171</v>
      </c>
      <c r="AU133" s="233" t="s">
        <v>82</v>
      </c>
      <c r="AV133" s="11" t="s">
        <v>166</v>
      </c>
      <c r="AW133" s="11" t="s">
        <v>35</v>
      </c>
      <c r="AX133" s="11" t="s">
        <v>80</v>
      </c>
      <c r="AY133" s="233" t="s">
        <v>167</v>
      </c>
    </row>
    <row r="134" s="1" customFormat="1" ht="33.75" customHeight="1">
      <c r="B134" s="38"/>
      <c r="C134" s="187" t="s">
        <v>89</v>
      </c>
      <c r="D134" s="187" t="s">
        <v>161</v>
      </c>
      <c r="E134" s="188" t="s">
        <v>190</v>
      </c>
      <c r="F134" s="189" t="s">
        <v>694</v>
      </c>
      <c r="G134" s="190" t="s">
        <v>192</v>
      </c>
      <c r="H134" s="191">
        <v>396</v>
      </c>
      <c r="I134" s="192"/>
      <c r="J134" s="193">
        <f>ROUND(I134*H134,2)</f>
        <v>0</v>
      </c>
      <c r="K134" s="189" t="s">
        <v>165</v>
      </c>
      <c r="L134" s="43"/>
      <c r="M134" s="194" t="s">
        <v>19</v>
      </c>
      <c r="N134" s="195" t="s">
        <v>44</v>
      </c>
      <c r="O134" s="79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AR134" s="17" t="s">
        <v>166</v>
      </c>
      <c r="AT134" s="17" t="s">
        <v>161</v>
      </c>
      <c r="AU134" s="17" t="s">
        <v>82</v>
      </c>
      <c r="AY134" s="17" t="s">
        <v>167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7" t="s">
        <v>80</v>
      </c>
      <c r="BK134" s="198">
        <f>ROUND(I134*H134,2)</f>
        <v>0</v>
      </c>
      <c r="BL134" s="17" t="s">
        <v>166</v>
      </c>
      <c r="BM134" s="17" t="s">
        <v>695</v>
      </c>
    </row>
    <row r="135" s="1" customFormat="1">
      <c r="B135" s="38"/>
      <c r="C135" s="39"/>
      <c r="D135" s="199" t="s">
        <v>169</v>
      </c>
      <c r="E135" s="39"/>
      <c r="F135" s="200" t="s">
        <v>696</v>
      </c>
      <c r="G135" s="39"/>
      <c r="H135" s="39"/>
      <c r="I135" s="143"/>
      <c r="J135" s="39"/>
      <c r="K135" s="39"/>
      <c r="L135" s="43"/>
      <c r="M135" s="201"/>
      <c r="N135" s="79"/>
      <c r="O135" s="79"/>
      <c r="P135" s="79"/>
      <c r="Q135" s="79"/>
      <c r="R135" s="79"/>
      <c r="S135" s="79"/>
      <c r="T135" s="80"/>
      <c r="AT135" s="17" t="s">
        <v>169</v>
      </c>
      <c r="AU135" s="17" t="s">
        <v>82</v>
      </c>
    </row>
    <row r="136" s="9" customFormat="1">
      <c r="B136" s="202"/>
      <c r="C136" s="203"/>
      <c r="D136" s="199" t="s">
        <v>171</v>
      </c>
      <c r="E136" s="204" t="s">
        <v>19</v>
      </c>
      <c r="F136" s="205" t="s">
        <v>697</v>
      </c>
      <c r="G136" s="203"/>
      <c r="H136" s="204" t="s">
        <v>19</v>
      </c>
      <c r="I136" s="206"/>
      <c r="J136" s="203"/>
      <c r="K136" s="203"/>
      <c r="L136" s="207"/>
      <c r="M136" s="208"/>
      <c r="N136" s="209"/>
      <c r="O136" s="209"/>
      <c r="P136" s="209"/>
      <c r="Q136" s="209"/>
      <c r="R136" s="209"/>
      <c r="S136" s="209"/>
      <c r="T136" s="210"/>
      <c r="AT136" s="211" t="s">
        <v>171</v>
      </c>
      <c r="AU136" s="211" t="s">
        <v>82</v>
      </c>
      <c r="AV136" s="9" t="s">
        <v>80</v>
      </c>
      <c r="AW136" s="9" t="s">
        <v>35</v>
      </c>
      <c r="AX136" s="9" t="s">
        <v>73</v>
      </c>
      <c r="AY136" s="211" t="s">
        <v>167</v>
      </c>
    </row>
    <row r="137" s="10" customFormat="1">
      <c r="B137" s="212"/>
      <c r="C137" s="213"/>
      <c r="D137" s="199" t="s">
        <v>171</v>
      </c>
      <c r="E137" s="214" t="s">
        <v>19</v>
      </c>
      <c r="F137" s="215" t="s">
        <v>698</v>
      </c>
      <c r="G137" s="213"/>
      <c r="H137" s="216">
        <v>396</v>
      </c>
      <c r="I137" s="217"/>
      <c r="J137" s="213"/>
      <c r="K137" s="213"/>
      <c r="L137" s="218"/>
      <c r="M137" s="219"/>
      <c r="N137" s="220"/>
      <c r="O137" s="220"/>
      <c r="P137" s="220"/>
      <c r="Q137" s="220"/>
      <c r="R137" s="220"/>
      <c r="S137" s="220"/>
      <c r="T137" s="221"/>
      <c r="AT137" s="222" t="s">
        <v>171</v>
      </c>
      <c r="AU137" s="222" t="s">
        <v>82</v>
      </c>
      <c r="AV137" s="10" t="s">
        <v>82</v>
      </c>
      <c r="AW137" s="10" t="s">
        <v>35</v>
      </c>
      <c r="AX137" s="10" t="s">
        <v>80</v>
      </c>
      <c r="AY137" s="222" t="s">
        <v>167</v>
      </c>
    </row>
    <row r="138" s="1" customFormat="1" ht="22.5" customHeight="1">
      <c r="B138" s="38"/>
      <c r="C138" s="234" t="s">
        <v>166</v>
      </c>
      <c r="D138" s="234" t="s">
        <v>197</v>
      </c>
      <c r="E138" s="235" t="s">
        <v>336</v>
      </c>
      <c r="F138" s="236" t="s">
        <v>337</v>
      </c>
      <c r="G138" s="237" t="s">
        <v>200</v>
      </c>
      <c r="H138" s="238">
        <v>594</v>
      </c>
      <c r="I138" s="239"/>
      <c r="J138" s="240">
        <f>ROUND(I138*H138,2)</f>
        <v>0</v>
      </c>
      <c r="K138" s="236" t="s">
        <v>165</v>
      </c>
      <c r="L138" s="241"/>
      <c r="M138" s="242" t="s">
        <v>19</v>
      </c>
      <c r="N138" s="243" t="s">
        <v>44</v>
      </c>
      <c r="O138" s="79"/>
      <c r="P138" s="196">
        <f>O138*H138</f>
        <v>0</v>
      </c>
      <c r="Q138" s="196">
        <v>1</v>
      </c>
      <c r="R138" s="196">
        <f>Q138*H138</f>
        <v>594</v>
      </c>
      <c r="S138" s="196">
        <v>0</v>
      </c>
      <c r="T138" s="197">
        <f>S138*H138</f>
        <v>0</v>
      </c>
      <c r="AR138" s="17" t="s">
        <v>201</v>
      </c>
      <c r="AT138" s="17" t="s">
        <v>197</v>
      </c>
      <c r="AU138" s="17" t="s">
        <v>82</v>
      </c>
      <c r="AY138" s="17" t="s">
        <v>167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7" t="s">
        <v>80</v>
      </c>
      <c r="BK138" s="198">
        <f>ROUND(I138*H138,2)</f>
        <v>0</v>
      </c>
      <c r="BL138" s="17" t="s">
        <v>166</v>
      </c>
      <c r="BM138" s="17" t="s">
        <v>699</v>
      </c>
    </row>
    <row r="139" s="10" customFormat="1">
      <c r="B139" s="212"/>
      <c r="C139" s="213"/>
      <c r="D139" s="199" t="s">
        <v>171</v>
      </c>
      <c r="E139" s="214" t="s">
        <v>19</v>
      </c>
      <c r="F139" s="215" t="s">
        <v>568</v>
      </c>
      <c r="G139" s="213"/>
      <c r="H139" s="216">
        <v>594</v>
      </c>
      <c r="I139" s="217"/>
      <c r="J139" s="213"/>
      <c r="K139" s="213"/>
      <c r="L139" s="218"/>
      <c r="M139" s="219"/>
      <c r="N139" s="220"/>
      <c r="O139" s="220"/>
      <c r="P139" s="220"/>
      <c r="Q139" s="220"/>
      <c r="R139" s="220"/>
      <c r="S139" s="220"/>
      <c r="T139" s="221"/>
      <c r="AT139" s="222" t="s">
        <v>171</v>
      </c>
      <c r="AU139" s="222" t="s">
        <v>82</v>
      </c>
      <c r="AV139" s="10" t="s">
        <v>82</v>
      </c>
      <c r="AW139" s="10" t="s">
        <v>35</v>
      </c>
      <c r="AX139" s="10" t="s">
        <v>80</v>
      </c>
      <c r="AY139" s="222" t="s">
        <v>167</v>
      </c>
    </row>
    <row r="140" s="1" customFormat="1" ht="78.75" customHeight="1">
      <c r="B140" s="38"/>
      <c r="C140" s="187" t="s">
        <v>205</v>
      </c>
      <c r="D140" s="187" t="s">
        <v>161</v>
      </c>
      <c r="E140" s="188" t="s">
        <v>270</v>
      </c>
      <c r="F140" s="189" t="s">
        <v>700</v>
      </c>
      <c r="G140" s="190" t="s">
        <v>200</v>
      </c>
      <c r="H140" s="191">
        <v>600.48000000000002</v>
      </c>
      <c r="I140" s="192"/>
      <c r="J140" s="193">
        <f>ROUND(I140*H140,2)</f>
        <v>0</v>
      </c>
      <c r="K140" s="189" t="s">
        <v>165</v>
      </c>
      <c r="L140" s="43"/>
      <c r="M140" s="194" t="s">
        <v>19</v>
      </c>
      <c r="N140" s="195" t="s">
        <v>44</v>
      </c>
      <c r="O140" s="79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AR140" s="17" t="s">
        <v>166</v>
      </c>
      <c r="AT140" s="17" t="s">
        <v>161</v>
      </c>
      <c r="AU140" s="17" t="s">
        <v>82</v>
      </c>
      <c r="AY140" s="17" t="s">
        <v>167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17" t="s">
        <v>80</v>
      </c>
      <c r="BK140" s="198">
        <f>ROUND(I140*H140,2)</f>
        <v>0</v>
      </c>
      <c r="BL140" s="17" t="s">
        <v>166</v>
      </c>
      <c r="BM140" s="17" t="s">
        <v>701</v>
      </c>
    </row>
    <row r="141" s="1" customFormat="1">
      <c r="B141" s="38"/>
      <c r="C141" s="39"/>
      <c r="D141" s="199" t="s">
        <v>169</v>
      </c>
      <c r="E141" s="39"/>
      <c r="F141" s="200" t="s">
        <v>515</v>
      </c>
      <c r="G141" s="39"/>
      <c r="H141" s="39"/>
      <c r="I141" s="143"/>
      <c r="J141" s="39"/>
      <c r="K141" s="39"/>
      <c r="L141" s="43"/>
      <c r="M141" s="201"/>
      <c r="N141" s="79"/>
      <c r="O141" s="79"/>
      <c r="P141" s="79"/>
      <c r="Q141" s="79"/>
      <c r="R141" s="79"/>
      <c r="S141" s="79"/>
      <c r="T141" s="80"/>
      <c r="AT141" s="17" t="s">
        <v>169</v>
      </c>
      <c r="AU141" s="17" t="s">
        <v>82</v>
      </c>
    </row>
    <row r="142" s="9" customFormat="1">
      <c r="B142" s="202"/>
      <c r="C142" s="203"/>
      <c r="D142" s="199" t="s">
        <v>171</v>
      </c>
      <c r="E142" s="204" t="s">
        <v>19</v>
      </c>
      <c r="F142" s="205" t="s">
        <v>702</v>
      </c>
      <c r="G142" s="203"/>
      <c r="H142" s="204" t="s">
        <v>19</v>
      </c>
      <c r="I142" s="206"/>
      <c r="J142" s="203"/>
      <c r="K142" s="203"/>
      <c r="L142" s="207"/>
      <c r="M142" s="208"/>
      <c r="N142" s="209"/>
      <c r="O142" s="209"/>
      <c r="P142" s="209"/>
      <c r="Q142" s="209"/>
      <c r="R142" s="209"/>
      <c r="S142" s="209"/>
      <c r="T142" s="210"/>
      <c r="AT142" s="211" t="s">
        <v>171</v>
      </c>
      <c r="AU142" s="211" t="s">
        <v>82</v>
      </c>
      <c r="AV142" s="9" t="s">
        <v>80</v>
      </c>
      <c r="AW142" s="9" t="s">
        <v>35</v>
      </c>
      <c r="AX142" s="9" t="s">
        <v>73</v>
      </c>
      <c r="AY142" s="211" t="s">
        <v>167</v>
      </c>
    </row>
    <row r="143" s="10" customFormat="1">
      <c r="B143" s="212"/>
      <c r="C143" s="213"/>
      <c r="D143" s="199" t="s">
        <v>171</v>
      </c>
      <c r="E143" s="214" t="s">
        <v>19</v>
      </c>
      <c r="F143" s="215" t="s">
        <v>703</v>
      </c>
      <c r="G143" s="213"/>
      <c r="H143" s="216">
        <v>594</v>
      </c>
      <c r="I143" s="217"/>
      <c r="J143" s="213"/>
      <c r="K143" s="213"/>
      <c r="L143" s="218"/>
      <c r="M143" s="219"/>
      <c r="N143" s="220"/>
      <c r="O143" s="220"/>
      <c r="P143" s="220"/>
      <c r="Q143" s="220"/>
      <c r="R143" s="220"/>
      <c r="S143" s="220"/>
      <c r="T143" s="221"/>
      <c r="AT143" s="222" t="s">
        <v>171</v>
      </c>
      <c r="AU143" s="222" t="s">
        <v>82</v>
      </c>
      <c r="AV143" s="10" t="s">
        <v>82</v>
      </c>
      <c r="AW143" s="10" t="s">
        <v>35</v>
      </c>
      <c r="AX143" s="10" t="s">
        <v>73</v>
      </c>
      <c r="AY143" s="222" t="s">
        <v>167</v>
      </c>
    </row>
    <row r="144" s="9" customFormat="1">
      <c r="B144" s="202"/>
      <c r="C144" s="203"/>
      <c r="D144" s="199" t="s">
        <v>171</v>
      </c>
      <c r="E144" s="204" t="s">
        <v>19</v>
      </c>
      <c r="F144" s="205" t="s">
        <v>704</v>
      </c>
      <c r="G144" s="203"/>
      <c r="H144" s="204" t="s">
        <v>19</v>
      </c>
      <c r="I144" s="206"/>
      <c r="J144" s="203"/>
      <c r="K144" s="203"/>
      <c r="L144" s="207"/>
      <c r="M144" s="208"/>
      <c r="N144" s="209"/>
      <c r="O144" s="209"/>
      <c r="P144" s="209"/>
      <c r="Q144" s="209"/>
      <c r="R144" s="209"/>
      <c r="S144" s="209"/>
      <c r="T144" s="210"/>
      <c r="AT144" s="211" t="s">
        <v>171</v>
      </c>
      <c r="AU144" s="211" t="s">
        <v>82</v>
      </c>
      <c r="AV144" s="9" t="s">
        <v>80</v>
      </c>
      <c r="AW144" s="9" t="s">
        <v>35</v>
      </c>
      <c r="AX144" s="9" t="s">
        <v>73</v>
      </c>
      <c r="AY144" s="211" t="s">
        <v>167</v>
      </c>
    </row>
    <row r="145" s="10" customFormat="1">
      <c r="B145" s="212"/>
      <c r="C145" s="213"/>
      <c r="D145" s="199" t="s">
        <v>171</v>
      </c>
      <c r="E145" s="214" t="s">
        <v>19</v>
      </c>
      <c r="F145" s="215" t="s">
        <v>705</v>
      </c>
      <c r="G145" s="213"/>
      <c r="H145" s="216">
        <v>6.4800000000000004</v>
      </c>
      <c r="I145" s="217"/>
      <c r="J145" s="213"/>
      <c r="K145" s="213"/>
      <c r="L145" s="218"/>
      <c r="M145" s="219"/>
      <c r="N145" s="220"/>
      <c r="O145" s="220"/>
      <c r="P145" s="220"/>
      <c r="Q145" s="220"/>
      <c r="R145" s="220"/>
      <c r="S145" s="220"/>
      <c r="T145" s="221"/>
      <c r="AT145" s="222" t="s">
        <v>171</v>
      </c>
      <c r="AU145" s="222" t="s">
        <v>82</v>
      </c>
      <c r="AV145" s="10" t="s">
        <v>82</v>
      </c>
      <c r="AW145" s="10" t="s">
        <v>35</v>
      </c>
      <c r="AX145" s="10" t="s">
        <v>73</v>
      </c>
      <c r="AY145" s="222" t="s">
        <v>167</v>
      </c>
    </row>
    <row r="146" s="11" customFormat="1">
      <c r="B146" s="223"/>
      <c r="C146" s="224"/>
      <c r="D146" s="199" t="s">
        <v>171</v>
      </c>
      <c r="E146" s="225" t="s">
        <v>19</v>
      </c>
      <c r="F146" s="226" t="s">
        <v>184</v>
      </c>
      <c r="G146" s="224"/>
      <c r="H146" s="227">
        <v>600.48000000000002</v>
      </c>
      <c r="I146" s="228"/>
      <c r="J146" s="224"/>
      <c r="K146" s="224"/>
      <c r="L146" s="229"/>
      <c r="M146" s="230"/>
      <c r="N146" s="231"/>
      <c r="O146" s="231"/>
      <c r="P146" s="231"/>
      <c r="Q146" s="231"/>
      <c r="R146" s="231"/>
      <c r="S146" s="231"/>
      <c r="T146" s="232"/>
      <c r="AT146" s="233" t="s">
        <v>171</v>
      </c>
      <c r="AU146" s="233" t="s">
        <v>82</v>
      </c>
      <c r="AV146" s="11" t="s">
        <v>166</v>
      </c>
      <c r="AW146" s="11" t="s">
        <v>35</v>
      </c>
      <c r="AX146" s="11" t="s">
        <v>80</v>
      </c>
      <c r="AY146" s="233" t="s">
        <v>167</v>
      </c>
    </row>
    <row r="147" s="1" customFormat="1" ht="22.5" customHeight="1">
      <c r="B147" s="38"/>
      <c r="C147" s="187" t="s">
        <v>210</v>
      </c>
      <c r="D147" s="187" t="s">
        <v>161</v>
      </c>
      <c r="E147" s="188" t="s">
        <v>706</v>
      </c>
      <c r="F147" s="189" t="s">
        <v>707</v>
      </c>
      <c r="G147" s="190" t="s">
        <v>236</v>
      </c>
      <c r="H147" s="191">
        <v>12</v>
      </c>
      <c r="I147" s="192"/>
      <c r="J147" s="193">
        <f>ROUND(I147*H147,2)</f>
        <v>0</v>
      </c>
      <c r="K147" s="189" t="s">
        <v>165</v>
      </c>
      <c r="L147" s="43"/>
      <c r="M147" s="194" t="s">
        <v>19</v>
      </c>
      <c r="N147" s="195" t="s">
        <v>44</v>
      </c>
      <c r="O147" s="79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AR147" s="17" t="s">
        <v>166</v>
      </c>
      <c r="AT147" s="17" t="s">
        <v>161</v>
      </c>
      <c r="AU147" s="17" t="s">
        <v>82</v>
      </c>
      <c r="AY147" s="17" t="s">
        <v>167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7" t="s">
        <v>80</v>
      </c>
      <c r="BK147" s="198">
        <f>ROUND(I147*H147,2)</f>
        <v>0</v>
      </c>
      <c r="BL147" s="17" t="s">
        <v>166</v>
      </c>
      <c r="BM147" s="17" t="s">
        <v>708</v>
      </c>
    </row>
    <row r="148" s="1" customFormat="1">
      <c r="B148" s="38"/>
      <c r="C148" s="39"/>
      <c r="D148" s="199" t="s">
        <v>169</v>
      </c>
      <c r="E148" s="39"/>
      <c r="F148" s="200" t="s">
        <v>221</v>
      </c>
      <c r="G148" s="39"/>
      <c r="H148" s="39"/>
      <c r="I148" s="143"/>
      <c r="J148" s="39"/>
      <c r="K148" s="39"/>
      <c r="L148" s="43"/>
      <c r="M148" s="201"/>
      <c r="N148" s="79"/>
      <c r="O148" s="79"/>
      <c r="P148" s="79"/>
      <c r="Q148" s="79"/>
      <c r="R148" s="79"/>
      <c r="S148" s="79"/>
      <c r="T148" s="80"/>
      <c r="AT148" s="17" t="s">
        <v>169</v>
      </c>
      <c r="AU148" s="17" t="s">
        <v>82</v>
      </c>
    </row>
    <row r="149" s="9" customFormat="1">
      <c r="B149" s="202"/>
      <c r="C149" s="203"/>
      <c r="D149" s="199" t="s">
        <v>171</v>
      </c>
      <c r="E149" s="204" t="s">
        <v>19</v>
      </c>
      <c r="F149" s="205" t="s">
        <v>709</v>
      </c>
      <c r="G149" s="203"/>
      <c r="H149" s="204" t="s">
        <v>19</v>
      </c>
      <c r="I149" s="206"/>
      <c r="J149" s="203"/>
      <c r="K149" s="203"/>
      <c r="L149" s="207"/>
      <c r="M149" s="208"/>
      <c r="N149" s="209"/>
      <c r="O149" s="209"/>
      <c r="P149" s="209"/>
      <c r="Q149" s="209"/>
      <c r="R149" s="209"/>
      <c r="S149" s="209"/>
      <c r="T149" s="210"/>
      <c r="AT149" s="211" t="s">
        <v>171</v>
      </c>
      <c r="AU149" s="211" t="s">
        <v>82</v>
      </c>
      <c r="AV149" s="9" t="s">
        <v>80</v>
      </c>
      <c r="AW149" s="9" t="s">
        <v>35</v>
      </c>
      <c r="AX149" s="9" t="s">
        <v>73</v>
      </c>
      <c r="AY149" s="211" t="s">
        <v>167</v>
      </c>
    </row>
    <row r="150" s="10" customFormat="1">
      <c r="B150" s="212"/>
      <c r="C150" s="213"/>
      <c r="D150" s="199" t="s">
        <v>171</v>
      </c>
      <c r="E150" s="214" t="s">
        <v>19</v>
      </c>
      <c r="F150" s="215" t="s">
        <v>710</v>
      </c>
      <c r="G150" s="213"/>
      <c r="H150" s="216">
        <v>12</v>
      </c>
      <c r="I150" s="217"/>
      <c r="J150" s="213"/>
      <c r="K150" s="213"/>
      <c r="L150" s="218"/>
      <c r="M150" s="219"/>
      <c r="N150" s="220"/>
      <c r="O150" s="220"/>
      <c r="P150" s="220"/>
      <c r="Q150" s="220"/>
      <c r="R150" s="220"/>
      <c r="S150" s="220"/>
      <c r="T150" s="221"/>
      <c r="AT150" s="222" t="s">
        <v>171</v>
      </c>
      <c r="AU150" s="222" t="s">
        <v>82</v>
      </c>
      <c r="AV150" s="10" t="s">
        <v>82</v>
      </c>
      <c r="AW150" s="10" t="s">
        <v>35</v>
      </c>
      <c r="AX150" s="10" t="s">
        <v>80</v>
      </c>
      <c r="AY150" s="222" t="s">
        <v>167</v>
      </c>
    </row>
    <row r="151" s="1" customFormat="1" ht="22.5" customHeight="1">
      <c r="B151" s="38"/>
      <c r="C151" s="187" t="s">
        <v>217</v>
      </c>
      <c r="D151" s="187" t="s">
        <v>161</v>
      </c>
      <c r="E151" s="188" t="s">
        <v>711</v>
      </c>
      <c r="F151" s="189" t="s">
        <v>712</v>
      </c>
      <c r="G151" s="190" t="s">
        <v>236</v>
      </c>
      <c r="H151" s="191">
        <v>14</v>
      </c>
      <c r="I151" s="192"/>
      <c r="J151" s="193">
        <f>ROUND(I151*H151,2)</f>
        <v>0</v>
      </c>
      <c r="K151" s="189" t="s">
        <v>165</v>
      </c>
      <c r="L151" s="43"/>
      <c r="M151" s="194" t="s">
        <v>19</v>
      </c>
      <c r="N151" s="195" t="s">
        <v>44</v>
      </c>
      <c r="O151" s="79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AR151" s="17" t="s">
        <v>166</v>
      </c>
      <c r="AT151" s="17" t="s">
        <v>161</v>
      </c>
      <c r="AU151" s="17" t="s">
        <v>82</v>
      </c>
      <c r="AY151" s="17" t="s">
        <v>167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7" t="s">
        <v>80</v>
      </c>
      <c r="BK151" s="198">
        <f>ROUND(I151*H151,2)</f>
        <v>0</v>
      </c>
      <c r="BL151" s="17" t="s">
        <v>166</v>
      </c>
      <c r="BM151" s="17" t="s">
        <v>713</v>
      </c>
    </row>
    <row r="152" s="1" customFormat="1">
      <c r="B152" s="38"/>
      <c r="C152" s="39"/>
      <c r="D152" s="199" t="s">
        <v>169</v>
      </c>
      <c r="E152" s="39"/>
      <c r="F152" s="200" t="s">
        <v>221</v>
      </c>
      <c r="G152" s="39"/>
      <c r="H152" s="39"/>
      <c r="I152" s="143"/>
      <c r="J152" s="39"/>
      <c r="K152" s="39"/>
      <c r="L152" s="43"/>
      <c r="M152" s="201"/>
      <c r="N152" s="79"/>
      <c r="O152" s="79"/>
      <c r="P152" s="79"/>
      <c r="Q152" s="79"/>
      <c r="R152" s="79"/>
      <c r="S152" s="79"/>
      <c r="T152" s="80"/>
      <c r="AT152" s="17" t="s">
        <v>169</v>
      </c>
      <c r="AU152" s="17" t="s">
        <v>82</v>
      </c>
    </row>
    <row r="153" s="9" customFormat="1">
      <c r="B153" s="202"/>
      <c r="C153" s="203"/>
      <c r="D153" s="199" t="s">
        <v>171</v>
      </c>
      <c r="E153" s="204" t="s">
        <v>19</v>
      </c>
      <c r="F153" s="205" t="s">
        <v>714</v>
      </c>
      <c r="G153" s="203"/>
      <c r="H153" s="204" t="s">
        <v>19</v>
      </c>
      <c r="I153" s="206"/>
      <c r="J153" s="203"/>
      <c r="K153" s="203"/>
      <c r="L153" s="207"/>
      <c r="M153" s="208"/>
      <c r="N153" s="209"/>
      <c r="O153" s="209"/>
      <c r="P153" s="209"/>
      <c r="Q153" s="209"/>
      <c r="R153" s="209"/>
      <c r="S153" s="209"/>
      <c r="T153" s="210"/>
      <c r="AT153" s="211" t="s">
        <v>171</v>
      </c>
      <c r="AU153" s="211" t="s">
        <v>82</v>
      </c>
      <c r="AV153" s="9" t="s">
        <v>80</v>
      </c>
      <c r="AW153" s="9" t="s">
        <v>35</v>
      </c>
      <c r="AX153" s="9" t="s">
        <v>73</v>
      </c>
      <c r="AY153" s="211" t="s">
        <v>167</v>
      </c>
    </row>
    <row r="154" s="10" customFormat="1">
      <c r="B154" s="212"/>
      <c r="C154" s="213"/>
      <c r="D154" s="199" t="s">
        <v>171</v>
      </c>
      <c r="E154" s="214" t="s">
        <v>19</v>
      </c>
      <c r="F154" s="215" t="s">
        <v>715</v>
      </c>
      <c r="G154" s="213"/>
      <c r="H154" s="216">
        <v>14</v>
      </c>
      <c r="I154" s="217"/>
      <c r="J154" s="213"/>
      <c r="K154" s="213"/>
      <c r="L154" s="218"/>
      <c r="M154" s="219"/>
      <c r="N154" s="220"/>
      <c r="O154" s="220"/>
      <c r="P154" s="220"/>
      <c r="Q154" s="220"/>
      <c r="R154" s="220"/>
      <c r="S154" s="220"/>
      <c r="T154" s="221"/>
      <c r="AT154" s="222" t="s">
        <v>171</v>
      </c>
      <c r="AU154" s="222" t="s">
        <v>82</v>
      </c>
      <c r="AV154" s="10" t="s">
        <v>82</v>
      </c>
      <c r="AW154" s="10" t="s">
        <v>35</v>
      </c>
      <c r="AX154" s="10" t="s">
        <v>80</v>
      </c>
      <c r="AY154" s="222" t="s">
        <v>167</v>
      </c>
    </row>
    <row r="155" s="1" customFormat="1" ht="22.5" customHeight="1">
      <c r="B155" s="38"/>
      <c r="C155" s="187" t="s">
        <v>201</v>
      </c>
      <c r="D155" s="187" t="s">
        <v>161</v>
      </c>
      <c r="E155" s="188" t="s">
        <v>716</v>
      </c>
      <c r="F155" s="189" t="s">
        <v>717</v>
      </c>
      <c r="G155" s="190" t="s">
        <v>236</v>
      </c>
      <c r="H155" s="191">
        <v>12</v>
      </c>
      <c r="I155" s="192"/>
      <c r="J155" s="193">
        <f>ROUND(I155*H155,2)</f>
        <v>0</v>
      </c>
      <c r="K155" s="189" t="s">
        <v>165</v>
      </c>
      <c r="L155" s="43"/>
      <c r="M155" s="194" t="s">
        <v>19</v>
      </c>
      <c r="N155" s="195" t="s">
        <v>44</v>
      </c>
      <c r="O155" s="79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AR155" s="17" t="s">
        <v>166</v>
      </c>
      <c r="AT155" s="17" t="s">
        <v>161</v>
      </c>
      <c r="AU155" s="17" t="s">
        <v>82</v>
      </c>
      <c r="AY155" s="17" t="s">
        <v>167</v>
      </c>
      <c r="BE155" s="198">
        <f>IF(N155="základní",J155,0)</f>
        <v>0</v>
      </c>
      <c r="BF155" s="198">
        <f>IF(N155="snížená",J155,0)</f>
        <v>0</v>
      </c>
      <c r="BG155" s="198">
        <f>IF(N155="zákl. přenesená",J155,0)</f>
        <v>0</v>
      </c>
      <c r="BH155" s="198">
        <f>IF(N155="sníž. přenesená",J155,0)</f>
        <v>0</v>
      </c>
      <c r="BI155" s="198">
        <f>IF(N155="nulová",J155,0)</f>
        <v>0</v>
      </c>
      <c r="BJ155" s="17" t="s">
        <v>80</v>
      </c>
      <c r="BK155" s="198">
        <f>ROUND(I155*H155,2)</f>
        <v>0</v>
      </c>
      <c r="BL155" s="17" t="s">
        <v>166</v>
      </c>
      <c r="BM155" s="17" t="s">
        <v>718</v>
      </c>
    </row>
    <row r="156" s="1" customFormat="1">
      <c r="B156" s="38"/>
      <c r="C156" s="39"/>
      <c r="D156" s="199" t="s">
        <v>169</v>
      </c>
      <c r="E156" s="39"/>
      <c r="F156" s="200" t="s">
        <v>719</v>
      </c>
      <c r="G156" s="39"/>
      <c r="H156" s="39"/>
      <c r="I156" s="143"/>
      <c r="J156" s="39"/>
      <c r="K156" s="39"/>
      <c r="L156" s="43"/>
      <c r="M156" s="201"/>
      <c r="N156" s="79"/>
      <c r="O156" s="79"/>
      <c r="P156" s="79"/>
      <c r="Q156" s="79"/>
      <c r="R156" s="79"/>
      <c r="S156" s="79"/>
      <c r="T156" s="80"/>
      <c r="AT156" s="17" t="s">
        <v>169</v>
      </c>
      <c r="AU156" s="17" t="s">
        <v>82</v>
      </c>
    </row>
    <row r="157" s="9" customFormat="1">
      <c r="B157" s="202"/>
      <c r="C157" s="203"/>
      <c r="D157" s="199" t="s">
        <v>171</v>
      </c>
      <c r="E157" s="204" t="s">
        <v>19</v>
      </c>
      <c r="F157" s="205" t="s">
        <v>709</v>
      </c>
      <c r="G157" s="203"/>
      <c r="H157" s="204" t="s">
        <v>19</v>
      </c>
      <c r="I157" s="206"/>
      <c r="J157" s="203"/>
      <c r="K157" s="203"/>
      <c r="L157" s="207"/>
      <c r="M157" s="208"/>
      <c r="N157" s="209"/>
      <c r="O157" s="209"/>
      <c r="P157" s="209"/>
      <c r="Q157" s="209"/>
      <c r="R157" s="209"/>
      <c r="S157" s="209"/>
      <c r="T157" s="210"/>
      <c r="AT157" s="211" t="s">
        <v>171</v>
      </c>
      <c r="AU157" s="211" t="s">
        <v>82</v>
      </c>
      <c r="AV157" s="9" t="s">
        <v>80</v>
      </c>
      <c r="AW157" s="9" t="s">
        <v>35</v>
      </c>
      <c r="AX157" s="9" t="s">
        <v>73</v>
      </c>
      <c r="AY157" s="211" t="s">
        <v>167</v>
      </c>
    </row>
    <row r="158" s="10" customFormat="1">
      <c r="B158" s="212"/>
      <c r="C158" s="213"/>
      <c r="D158" s="199" t="s">
        <v>171</v>
      </c>
      <c r="E158" s="214" t="s">
        <v>19</v>
      </c>
      <c r="F158" s="215" t="s">
        <v>710</v>
      </c>
      <c r="G158" s="213"/>
      <c r="H158" s="216">
        <v>12</v>
      </c>
      <c r="I158" s="217"/>
      <c r="J158" s="213"/>
      <c r="K158" s="213"/>
      <c r="L158" s="218"/>
      <c r="M158" s="219"/>
      <c r="N158" s="220"/>
      <c r="O158" s="220"/>
      <c r="P158" s="220"/>
      <c r="Q158" s="220"/>
      <c r="R158" s="220"/>
      <c r="S158" s="220"/>
      <c r="T158" s="221"/>
      <c r="AT158" s="222" t="s">
        <v>171</v>
      </c>
      <c r="AU158" s="222" t="s">
        <v>82</v>
      </c>
      <c r="AV158" s="10" t="s">
        <v>82</v>
      </c>
      <c r="AW158" s="10" t="s">
        <v>35</v>
      </c>
      <c r="AX158" s="10" t="s">
        <v>80</v>
      </c>
      <c r="AY158" s="222" t="s">
        <v>167</v>
      </c>
    </row>
    <row r="159" s="1" customFormat="1" ht="22.5" customHeight="1">
      <c r="B159" s="38"/>
      <c r="C159" s="187" t="s">
        <v>228</v>
      </c>
      <c r="D159" s="187" t="s">
        <v>161</v>
      </c>
      <c r="E159" s="188" t="s">
        <v>720</v>
      </c>
      <c r="F159" s="189" t="s">
        <v>721</v>
      </c>
      <c r="G159" s="190" t="s">
        <v>236</v>
      </c>
      <c r="H159" s="191">
        <v>14</v>
      </c>
      <c r="I159" s="192"/>
      <c r="J159" s="193">
        <f>ROUND(I159*H159,2)</f>
        <v>0</v>
      </c>
      <c r="K159" s="189" t="s">
        <v>165</v>
      </c>
      <c r="L159" s="43"/>
      <c r="M159" s="194" t="s">
        <v>19</v>
      </c>
      <c r="N159" s="195" t="s">
        <v>44</v>
      </c>
      <c r="O159" s="79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AR159" s="17" t="s">
        <v>166</v>
      </c>
      <c r="AT159" s="17" t="s">
        <v>161</v>
      </c>
      <c r="AU159" s="17" t="s">
        <v>82</v>
      </c>
      <c r="AY159" s="17" t="s">
        <v>167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17" t="s">
        <v>80</v>
      </c>
      <c r="BK159" s="198">
        <f>ROUND(I159*H159,2)</f>
        <v>0</v>
      </c>
      <c r="BL159" s="17" t="s">
        <v>166</v>
      </c>
      <c r="BM159" s="17" t="s">
        <v>722</v>
      </c>
    </row>
    <row r="160" s="1" customFormat="1">
      <c r="B160" s="38"/>
      <c r="C160" s="39"/>
      <c r="D160" s="199" t="s">
        <v>169</v>
      </c>
      <c r="E160" s="39"/>
      <c r="F160" s="200" t="s">
        <v>719</v>
      </c>
      <c r="G160" s="39"/>
      <c r="H160" s="39"/>
      <c r="I160" s="143"/>
      <c r="J160" s="39"/>
      <c r="K160" s="39"/>
      <c r="L160" s="43"/>
      <c r="M160" s="201"/>
      <c r="N160" s="79"/>
      <c r="O160" s="79"/>
      <c r="P160" s="79"/>
      <c r="Q160" s="79"/>
      <c r="R160" s="79"/>
      <c r="S160" s="79"/>
      <c r="T160" s="80"/>
      <c r="AT160" s="17" t="s">
        <v>169</v>
      </c>
      <c r="AU160" s="17" t="s">
        <v>82</v>
      </c>
    </row>
    <row r="161" s="9" customFormat="1">
      <c r="B161" s="202"/>
      <c r="C161" s="203"/>
      <c r="D161" s="199" t="s">
        <v>171</v>
      </c>
      <c r="E161" s="204" t="s">
        <v>19</v>
      </c>
      <c r="F161" s="205" t="s">
        <v>714</v>
      </c>
      <c r="G161" s="203"/>
      <c r="H161" s="204" t="s">
        <v>19</v>
      </c>
      <c r="I161" s="206"/>
      <c r="J161" s="203"/>
      <c r="K161" s="203"/>
      <c r="L161" s="207"/>
      <c r="M161" s="208"/>
      <c r="N161" s="209"/>
      <c r="O161" s="209"/>
      <c r="P161" s="209"/>
      <c r="Q161" s="209"/>
      <c r="R161" s="209"/>
      <c r="S161" s="209"/>
      <c r="T161" s="210"/>
      <c r="AT161" s="211" t="s">
        <v>171</v>
      </c>
      <c r="AU161" s="211" t="s">
        <v>82</v>
      </c>
      <c r="AV161" s="9" t="s">
        <v>80</v>
      </c>
      <c r="AW161" s="9" t="s">
        <v>35</v>
      </c>
      <c r="AX161" s="9" t="s">
        <v>73</v>
      </c>
      <c r="AY161" s="211" t="s">
        <v>167</v>
      </c>
    </row>
    <row r="162" s="10" customFormat="1">
      <c r="B162" s="212"/>
      <c r="C162" s="213"/>
      <c r="D162" s="199" t="s">
        <v>171</v>
      </c>
      <c r="E162" s="214" t="s">
        <v>19</v>
      </c>
      <c r="F162" s="215" t="s">
        <v>715</v>
      </c>
      <c r="G162" s="213"/>
      <c r="H162" s="216">
        <v>14</v>
      </c>
      <c r="I162" s="217"/>
      <c r="J162" s="213"/>
      <c r="K162" s="213"/>
      <c r="L162" s="218"/>
      <c r="M162" s="219"/>
      <c r="N162" s="220"/>
      <c r="O162" s="220"/>
      <c r="P162" s="220"/>
      <c r="Q162" s="220"/>
      <c r="R162" s="220"/>
      <c r="S162" s="220"/>
      <c r="T162" s="221"/>
      <c r="AT162" s="222" t="s">
        <v>171</v>
      </c>
      <c r="AU162" s="222" t="s">
        <v>82</v>
      </c>
      <c r="AV162" s="10" t="s">
        <v>82</v>
      </c>
      <c r="AW162" s="10" t="s">
        <v>35</v>
      </c>
      <c r="AX162" s="10" t="s">
        <v>80</v>
      </c>
      <c r="AY162" s="222" t="s">
        <v>167</v>
      </c>
    </row>
    <row r="163" s="1" customFormat="1" ht="22.5" customHeight="1">
      <c r="B163" s="38"/>
      <c r="C163" s="187" t="s">
        <v>115</v>
      </c>
      <c r="D163" s="187" t="s">
        <v>161</v>
      </c>
      <c r="E163" s="188" t="s">
        <v>723</v>
      </c>
      <c r="F163" s="189" t="s">
        <v>724</v>
      </c>
      <c r="G163" s="190" t="s">
        <v>301</v>
      </c>
      <c r="H163" s="191">
        <v>40</v>
      </c>
      <c r="I163" s="192"/>
      <c r="J163" s="193">
        <f>ROUND(I163*H163,2)</f>
        <v>0</v>
      </c>
      <c r="K163" s="189" t="s">
        <v>165</v>
      </c>
      <c r="L163" s="43"/>
      <c r="M163" s="194" t="s">
        <v>19</v>
      </c>
      <c r="N163" s="195" t="s">
        <v>44</v>
      </c>
      <c r="O163" s="79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AR163" s="17" t="s">
        <v>166</v>
      </c>
      <c r="AT163" s="17" t="s">
        <v>161</v>
      </c>
      <c r="AU163" s="17" t="s">
        <v>82</v>
      </c>
      <c r="AY163" s="17" t="s">
        <v>167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17" t="s">
        <v>80</v>
      </c>
      <c r="BK163" s="198">
        <f>ROUND(I163*H163,2)</f>
        <v>0</v>
      </c>
      <c r="BL163" s="17" t="s">
        <v>166</v>
      </c>
      <c r="BM163" s="17" t="s">
        <v>725</v>
      </c>
    </row>
    <row r="164" s="1" customFormat="1">
      <c r="B164" s="38"/>
      <c r="C164" s="39"/>
      <c r="D164" s="199" t="s">
        <v>169</v>
      </c>
      <c r="E164" s="39"/>
      <c r="F164" s="200" t="s">
        <v>726</v>
      </c>
      <c r="G164" s="39"/>
      <c r="H164" s="39"/>
      <c r="I164" s="143"/>
      <c r="J164" s="39"/>
      <c r="K164" s="39"/>
      <c r="L164" s="43"/>
      <c r="M164" s="201"/>
      <c r="N164" s="79"/>
      <c r="O164" s="79"/>
      <c r="P164" s="79"/>
      <c r="Q164" s="79"/>
      <c r="R164" s="79"/>
      <c r="S164" s="79"/>
      <c r="T164" s="80"/>
      <c r="AT164" s="17" t="s">
        <v>169</v>
      </c>
      <c r="AU164" s="17" t="s">
        <v>82</v>
      </c>
    </row>
    <row r="165" s="10" customFormat="1">
      <c r="B165" s="212"/>
      <c r="C165" s="213"/>
      <c r="D165" s="199" t="s">
        <v>171</v>
      </c>
      <c r="E165" s="214" t="s">
        <v>19</v>
      </c>
      <c r="F165" s="215" t="s">
        <v>436</v>
      </c>
      <c r="G165" s="213"/>
      <c r="H165" s="216">
        <v>40</v>
      </c>
      <c r="I165" s="217"/>
      <c r="J165" s="213"/>
      <c r="K165" s="213"/>
      <c r="L165" s="218"/>
      <c r="M165" s="219"/>
      <c r="N165" s="220"/>
      <c r="O165" s="220"/>
      <c r="P165" s="220"/>
      <c r="Q165" s="220"/>
      <c r="R165" s="220"/>
      <c r="S165" s="220"/>
      <c r="T165" s="221"/>
      <c r="AT165" s="222" t="s">
        <v>171</v>
      </c>
      <c r="AU165" s="222" t="s">
        <v>82</v>
      </c>
      <c r="AV165" s="10" t="s">
        <v>82</v>
      </c>
      <c r="AW165" s="10" t="s">
        <v>35</v>
      </c>
      <c r="AX165" s="10" t="s">
        <v>80</v>
      </c>
      <c r="AY165" s="222" t="s">
        <v>167</v>
      </c>
    </row>
    <row r="166" s="1" customFormat="1" ht="22.5" customHeight="1">
      <c r="B166" s="38"/>
      <c r="C166" s="234" t="s">
        <v>238</v>
      </c>
      <c r="D166" s="234" t="s">
        <v>197</v>
      </c>
      <c r="E166" s="235" t="s">
        <v>727</v>
      </c>
      <c r="F166" s="236" t="s">
        <v>728</v>
      </c>
      <c r="G166" s="237" t="s">
        <v>301</v>
      </c>
      <c r="H166" s="238">
        <v>40</v>
      </c>
      <c r="I166" s="239"/>
      <c r="J166" s="240">
        <f>ROUND(I166*H166,2)</f>
        <v>0</v>
      </c>
      <c r="K166" s="236" t="s">
        <v>165</v>
      </c>
      <c r="L166" s="241"/>
      <c r="M166" s="242" t="s">
        <v>19</v>
      </c>
      <c r="N166" s="243" t="s">
        <v>44</v>
      </c>
      <c r="O166" s="79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AR166" s="17" t="s">
        <v>201</v>
      </c>
      <c r="AT166" s="17" t="s">
        <v>197</v>
      </c>
      <c r="AU166" s="17" t="s">
        <v>82</v>
      </c>
      <c r="AY166" s="17" t="s">
        <v>167</v>
      </c>
      <c r="BE166" s="198">
        <f>IF(N166="základní",J166,0)</f>
        <v>0</v>
      </c>
      <c r="BF166" s="198">
        <f>IF(N166="snížená",J166,0)</f>
        <v>0</v>
      </c>
      <c r="BG166" s="198">
        <f>IF(N166="zákl. přenesená",J166,0)</f>
        <v>0</v>
      </c>
      <c r="BH166" s="198">
        <f>IF(N166="sníž. přenesená",J166,0)</f>
        <v>0</v>
      </c>
      <c r="BI166" s="198">
        <f>IF(N166="nulová",J166,0)</f>
        <v>0</v>
      </c>
      <c r="BJ166" s="17" t="s">
        <v>80</v>
      </c>
      <c r="BK166" s="198">
        <f>ROUND(I166*H166,2)</f>
        <v>0</v>
      </c>
      <c r="BL166" s="17" t="s">
        <v>166</v>
      </c>
      <c r="BM166" s="17" t="s">
        <v>729</v>
      </c>
    </row>
    <row r="167" s="10" customFormat="1">
      <c r="B167" s="212"/>
      <c r="C167" s="213"/>
      <c r="D167" s="199" t="s">
        <v>171</v>
      </c>
      <c r="E167" s="214" t="s">
        <v>19</v>
      </c>
      <c r="F167" s="215" t="s">
        <v>436</v>
      </c>
      <c r="G167" s="213"/>
      <c r="H167" s="216">
        <v>40</v>
      </c>
      <c r="I167" s="217"/>
      <c r="J167" s="213"/>
      <c r="K167" s="213"/>
      <c r="L167" s="218"/>
      <c r="M167" s="219"/>
      <c r="N167" s="220"/>
      <c r="O167" s="220"/>
      <c r="P167" s="220"/>
      <c r="Q167" s="220"/>
      <c r="R167" s="220"/>
      <c r="S167" s="220"/>
      <c r="T167" s="221"/>
      <c r="AT167" s="222" t="s">
        <v>171</v>
      </c>
      <c r="AU167" s="222" t="s">
        <v>82</v>
      </c>
      <c r="AV167" s="10" t="s">
        <v>82</v>
      </c>
      <c r="AW167" s="10" t="s">
        <v>35</v>
      </c>
      <c r="AX167" s="10" t="s">
        <v>80</v>
      </c>
      <c r="AY167" s="222" t="s">
        <v>167</v>
      </c>
    </row>
    <row r="168" s="1" customFormat="1" ht="22.5" customHeight="1">
      <c r="B168" s="38"/>
      <c r="C168" s="234" t="s">
        <v>242</v>
      </c>
      <c r="D168" s="234" t="s">
        <v>197</v>
      </c>
      <c r="E168" s="235" t="s">
        <v>730</v>
      </c>
      <c r="F168" s="236" t="s">
        <v>731</v>
      </c>
      <c r="G168" s="237" t="s">
        <v>200</v>
      </c>
      <c r="H168" s="238">
        <v>7.2000000000000002</v>
      </c>
      <c r="I168" s="239"/>
      <c r="J168" s="240">
        <f>ROUND(I168*H168,2)</f>
        <v>0</v>
      </c>
      <c r="K168" s="236" t="s">
        <v>165</v>
      </c>
      <c r="L168" s="241"/>
      <c r="M168" s="242" t="s">
        <v>19</v>
      </c>
      <c r="N168" s="243" t="s">
        <v>44</v>
      </c>
      <c r="O168" s="79"/>
      <c r="P168" s="196">
        <f>O168*H168</f>
        <v>0</v>
      </c>
      <c r="Q168" s="196">
        <v>1</v>
      </c>
      <c r="R168" s="196">
        <f>Q168*H168</f>
        <v>7.2000000000000002</v>
      </c>
      <c r="S168" s="196">
        <v>0</v>
      </c>
      <c r="T168" s="197">
        <f>S168*H168</f>
        <v>0</v>
      </c>
      <c r="AR168" s="17" t="s">
        <v>201</v>
      </c>
      <c r="AT168" s="17" t="s">
        <v>197</v>
      </c>
      <c r="AU168" s="17" t="s">
        <v>82</v>
      </c>
      <c r="AY168" s="17" t="s">
        <v>167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7" t="s">
        <v>80</v>
      </c>
      <c r="BK168" s="198">
        <f>ROUND(I168*H168,2)</f>
        <v>0</v>
      </c>
      <c r="BL168" s="17" t="s">
        <v>166</v>
      </c>
      <c r="BM168" s="17" t="s">
        <v>732</v>
      </c>
    </row>
    <row r="169" s="10" customFormat="1">
      <c r="B169" s="212"/>
      <c r="C169" s="213"/>
      <c r="D169" s="199" t="s">
        <v>171</v>
      </c>
      <c r="E169" s="214" t="s">
        <v>19</v>
      </c>
      <c r="F169" s="215" t="s">
        <v>733</v>
      </c>
      <c r="G169" s="213"/>
      <c r="H169" s="216">
        <v>7.2000000000000002</v>
      </c>
      <c r="I169" s="217"/>
      <c r="J169" s="213"/>
      <c r="K169" s="213"/>
      <c r="L169" s="218"/>
      <c r="M169" s="219"/>
      <c r="N169" s="220"/>
      <c r="O169" s="220"/>
      <c r="P169" s="220"/>
      <c r="Q169" s="220"/>
      <c r="R169" s="220"/>
      <c r="S169" s="220"/>
      <c r="T169" s="221"/>
      <c r="AT169" s="222" t="s">
        <v>171</v>
      </c>
      <c r="AU169" s="222" t="s">
        <v>82</v>
      </c>
      <c r="AV169" s="10" t="s">
        <v>82</v>
      </c>
      <c r="AW169" s="10" t="s">
        <v>35</v>
      </c>
      <c r="AX169" s="10" t="s">
        <v>80</v>
      </c>
      <c r="AY169" s="222" t="s">
        <v>167</v>
      </c>
    </row>
    <row r="170" s="1" customFormat="1" ht="22.5" customHeight="1">
      <c r="B170" s="38"/>
      <c r="C170" s="187" t="s">
        <v>298</v>
      </c>
      <c r="D170" s="187" t="s">
        <v>161</v>
      </c>
      <c r="E170" s="188" t="s">
        <v>619</v>
      </c>
      <c r="F170" s="189" t="s">
        <v>620</v>
      </c>
      <c r="G170" s="190" t="s">
        <v>236</v>
      </c>
      <c r="H170" s="191">
        <v>10</v>
      </c>
      <c r="I170" s="192"/>
      <c r="J170" s="193">
        <f>ROUND(I170*H170,2)</f>
        <v>0</v>
      </c>
      <c r="K170" s="189" t="s">
        <v>165</v>
      </c>
      <c r="L170" s="43"/>
      <c r="M170" s="194" t="s">
        <v>19</v>
      </c>
      <c r="N170" s="195" t="s">
        <v>44</v>
      </c>
      <c r="O170" s="79"/>
      <c r="P170" s="196">
        <f>O170*H170</f>
        <v>0</v>
      </c>
      <c r="Q170" s="196">
        <v>0</v>
      </c>
      <c r="R170" s="196">
        <f>Q170*H170</f>
        <v>0</v>
      </c>
      <c r="S170" s="196">
        <v>0</v>
      </c>
      <c r="T170" s="197">
        <f>S170*H170</f>
        <v>0</v>
      </c>
      <c r="AR170" s="17" t="s">
        <v>166</v>
      </c>
      <c r="AT170" s="17" t="s">
        <v>161</v>
      </c>
      <c r="AU170" s="17" t="s">
        <v>82</v>
      </c>
      <c r="AY170" s="17" t="s">
        <v>167</v>
      </c>
      <c r="BE170" s="198">
        <f>IF(N170="základní",J170,0)</f>
        <v>0</v>
      </c>
      <c r="BF170" s="198">
        <f>IF(N170="snížená",J170,0)</f>
        <v>0</v>
      </c>
      <c r="BG170" s="198">
        <f>IF(N170="zákl. přenesená",J170,0)</f>
        <v>0</v>
      </c>
      <c r="BH170" s="198">
        <f>IF(N170="sníž. přenesená",J170,0)</f>
        <v>0</v>
      </c>
      <c r="BI170" s="198">
        <f>IF(N170="nulová",J170,0)</f>
        <v>0</v>
      </c>
      <c r="BJ170" s="17" t="s">
        <v>80</v>
      </c>
      <c r="BK170" s="198">
        <f>ROUND(I170*H170,2)</f>
        <v>0</v>
      </c>
      <c r="BL170" s="17" t="s">
        <v>166</v>
      </c>
      <c r="BM170" s="17" t="s">
        <v>734</v>
      </c>
    </row>
    <row r="171" s="10" customFormat="1">
      <c r="B171" s="212"/>
      <c r="C171" s="213"/>
      <c r="D171" s="199" t="s">
        <v>171</v>
      </c>
      <c r="E171" s="214" t="s">
        <v>19</v>
      </c>
      <c r="F171" s="215" t="s">
        <v>115</v>
      </c>
      <c r="G171" s="213"/>
      <c r="H171" s="216">
        <v>10</v>
      </c>
      <c r="I171" s="217"/>
      <c r="J171" s="213"/>
      <c r="K171" s="213"/>
      <c r="L171" s="218"/>
      <c r="M171" s="219"/>
      <c r="N171" s="220"/>
      <c r="O171" s="220"/>
      <c r="P171" s="220"/>
      <c r="Q171" s="220"/>
      <c r="R171" s="220"/>
      <c r="S171" s="220"/>
      <c r="T171" s="221"/>
      <c r="AT171" s="222" t="s">
        <v>171</v>
      </c>
      <c r="AU171" s="222" t="s">
        <v>82</v>
      </c>
      <c r="AV171" s="10" t="s">
        <v>82</v>
      </c>
      <c r="AW171" s="10" t="s">
        <v>35</v>
      </c>
      <c r="AX171" s="10" t="s">
        <v>80</v>
      </c>
      <c r="AY171" s="222" t="s">
        <v>167</v>
      </c>
    </row>
    <row r="172" s="1" customFormat="1" ht="22.5" customHeight="1">
      <c r="B172" s="38"/>
      <c r="C172" s="187" t="s">
        <v>306</v>
      </c>
      <c r="D172" s="187" t="s">
        <v>161</v>
      </c>
      <c r="E172" s="188" t="s">
        <v>735</v>
      </c>
      <c r="F172" s="189" t="s">
        <v>736</v>
      </c>
      <c r="G172" s="190" t="s">
        <v>236</v>
      </c>
      <c r="H172" s="191">
        <v>10</v>
      </c>
      <c r="I172" s="192"/>
      <c r="J172" s="193">
        <f>ROUND(I172*H172,2)</f>
        <v>0</v>
      </c>
      <c r="K172" s="189" t="s">
        <v>165</v>
      </c>
      <c r="L172" s="43"/>
      <c r="M172" s="194" t="s">
        <v>19</v>
      </c>
      <c r="N172" s="195" t="s">
        <v>44</v>
      </c>
      <c r="O172" s="79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AR172" s="17" t="s">
        <v>166</v>
      </c>
      <c r="AT172" s="17" t="s">
        <v>161</v>
      </c>
      <c r="AU172" s="17" t="s">
        <v>82</v>
      </c>
      <c r="AY172" s="17" t="s">
        <v>167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17" t="s">
        <v>80</v>
      </c>
      <c r="BK172" s="198">
        <f>ROUND(I172*H172,2)</f>
        <v>0</v>
      </c>
      <c r="BL172" s="17" t="s">
        <v>166</v>
      </c>
      <c r="BM172" s="17" t="s">
        <v>737</v>
      </c>
    </row>
    <row r="173" s="10" customFormat="1">
      <c r="B173" s="212"/>
      <c r="C173" s="213"/>
      <c r="D173" s="199" t="s">
        <v>171</v>
      </c>
      <c r="E173" s="214" t="s">
        <v>19</v>
      </c>
      <c r="F173" s="215" t="s">
        <v>115</v>
      </c>
      <c r="G173" s="213"/>
      <c r="H173" s="216">
        <v>10</v>
      </c>
      <c r="I173" s="217"/>
      <c r="J173" s="213"/>
      <c r="K173" s="213"/>
      <c r="L173" s="218"/>
      <c r="M173" s="219"/>
      <c r="N173" s="220"/>
      <c r="O173" s="220"/>
      <c r="P173" s="220"/>
      <c r="Q173" s="220"/>
      <c r="R173" s="220"/>
      <c r="S173" s="220"/>
      <c r="T173" s="221"/>
      <c r="AT173" s="222" t="s">
        <v>171</v>
      </c>
      <c r="AU173" s="222" t="s">
        <v>82</v>
      </c>
      <c r="AV173" s="10" t="s">
        <v>82</v>
      </c>
      <c r="AW173" s="10" t="s">
        <v>35</v>
      </c>
      <c r="AX173" s="10" t="s">
        <v>80</v>
      </c>
      <c r="AY173" s="222" t="s">
        <v>167</v>
      </c>
    </row>
    <row r="174" s="1" customFormat="1" ht="33.75" customHeight="1">
      <c r="B174" s="38"/>
      <c r="C174" s="187" t="s">
        <v>8</v>
      </c>
      <c r="D174" s="187" t="s">
        <v>161</v>
      </c>
      <c r="E174" s="188" t="s">
        <v>243</v>
      </c>
      <c r="F174" s="189" t="s">
        <v>738</v>
      </c>
      <c r="G174" s="190" t="s">
        <v>236</v>
      </c>
      <c r="H174" s="191">
        <v>3</v>
      </c>
      <c r="I174" s="192"/>
      <c r="J174" s="193">
        <f>ROUND(I174*H174,2)</f>
        <v>0</v>
      </c>
      <c r="K174" s="189" t="s">
        <v>165</v>
      </c>
      <c r="L174" s="43"/>
      <c r="M174" s="194" t="s">
        <v>19</v>
      </c>
      <c r="N174" s="195" t="s">
        <v>44</v>
      </c>
      <c r="O174" s="79"/>
      <c r="P174" s="196">
        <f>O174*H174</f>
        <v>0</v>
      </c>
      <c r="Q174" s="196">
        <v>0</v>
      </c>
      <c r="R174" s="196">
        <f>Q174*H174</f>
        <v>0</v>
      </c>
      <c r="S174" s="196">
        <v>0</v>
      </c>
      <c r="T174" s="197">
        <f>S174*H174</f>
        <v>0</v>
      </c>
      <c r="AR174" s="17" t="s">
        <v>166</v>
      </c>
      <c r="AT174" s="17" t="s">
        <v>161</v>
      </c>
      <c r="AU174" s="17" t="s">
        <v>82</v>
      </c>
      <c r="AY174" s="17" t="s">
        <v>167</v>
      </c>
      <c r="BE174" s="198">
        <f>IF(N174="základní",J174,0)</f>
        <v>0</v>
      </c>
      <c r="BF174" s="198">
        <f>IF(N174="snížená",J174,0)</f>
        <v>0</v>
      </c>
      <c r="BG174" s="198">
        <f>IF(N174="zákl. přenesená",J174,0)</f>
        <v>0</v>
      </c>
      <c r="BH174" s="198">
        <f>IF(N174="sníž. přenesená",J174,0)</f>
        <v>0</v>
      </c>
      <c r="BI174" s="198">
        <f>IF(N174="nulová",J174,0)</f>
        <v>0</v>
      </c>
      <c r="BJ174" s="17" t="s">
        <v>80</v>
      </c>
      <c r="BK174" s="198">
        <f>ROUND(I174*H174,2)</f>
        <v>0</v>
      </c>
      <c r="BL174" s="17" t="s">
        <v>166</v>
      </c>
      <c r="BM174" s="17" t="s">
        <v>739</v>
      </c>
    </row>
    <row r="175" s="1" customFormat="1">
      <c r="B175" s="38"/>
      <c r="C175" s="39"/>
      <c r="D175" s="199" t="s">
        <v>169</v>
      </c>
      <c r="E175" s="39"/>
      <c r="F175" s="200" t="s">
        <v>246</v>
      </c>
      <c r="G175" s="39"/>
      <c r="H175" s="39"/>
      <c r="I175" s="143"/>
      <c r="J175" s="39"/>
      <c r="K175" s="39"/>
      <c r="L175" s="43"/>
      <c r="M175" s="201"/>
      <c r="N175" s="79"/>
      <c r="O175" s="79"/>
      <c r="P175" s="79"/>
      <c r="Q175" s="79"/>
      <c r="R175" s="79"/>
      <c r="S175" s="79"/>
      <c r="T175" s="80"/>
      <c r="AT175" s="17" t="s">
        <v>169</v>
      </c>
      <c r="AU175" s="17" t="s">
        <v>82</v>
      </c>
    </row>
    <row r="176" s="9" customFormat="1">
      <c r="B176" s="202"/>
      <c r="C176" s="203"/>
      <c r="D176" s="199" t="s">
        <v>171</v>
      </c>
      <c r="E176" s="204" t="s">
        <v>19</v>
      </c>
      <c r="F176" s="205" t="s">
        <v>740</v>
      </c>
      <c r="G176" s="203"/>
      <c r="H176" s="204" t="s">
        <v>19</v>
      </c>
      <c r="I176" s="206"/>
      <c r="J176" s="203"/>
      <c r="K176" s="203"/>
      <c r="L176" s="207"/>
      <c r="M176" s="208"/>
      <c r="N176" s="209"/>
      <c r="O176" s="209"/>
      <c r="P176" s="209"/>
      <c r="Q176" s="209"/>
      <c r="R176" s="209"/>
      <c r="S176" s="209"/>
      <c r="T176" s="210"/>
      <c r="AT176" s="211" t="s">
        <v>171</v>
      </c>
      <c r="AU176" s="211" t="s">
        <v>82</v>
      </c>
      <c r="AV176" s="9" t="s">
        <v>80</v>
      </c>
      <c r="AW176" s="9" t="s">
        <v>35</v>
      </c>
      <c r="AX176" s="9" t="s">
        <v>73</v>
      </c>
      <c r="AY176" s="211" t="s">
        <v>167</v>
      </c>
    </row>
    <row r="177" s="10" customFormat="1">
      <c r="B177" s="212"/>
      <c r="C177" s="213"/>
      <c r="D177" s="199" t="s">
        <v>171</v>
      </c>
      <c r="E177" s="214" t="s">
        <v>19</v>
      </c>
      <c r="F177" s="215" t="s">
        <v>89</v>
      </c>
      <c r="G177" s="213"/>
      <c r="H177" s="216">
        <v>3</v>
      </c>
      <c r="I177" s="217"/>
      <c r="J177" s="213"/>
      <c r="K177" s="213"/>
      <c r="L177" s="218"/>
      <c r="M177" s="244"/>
      <c r="N177" s="245"/>
      <c r="O177" s="245"/>
      <c r="P177" s="245"/>
      <c r="Q177" s="245"/>
      <c r="R177" s="245"/>
      <c r="S177" s="245"/>
      <c r="T177" s="246"/>
      <c r="AT177" s="222" t="s">
        <v>171</v>
      </c>
      <c r="AU177" s="222" t="s">
        <v>82</v>
      </c>
      <c r="AV177" s="10" t="s">
        <v>82</v>
      </c>
      <c r="AW177" s="10" t="s">
        <v>35</v>
      </c>
      <c r="AX177" s="10" t="s">
        <v>80</v>
      </c>
      <c r="AY177" s="222" t="s">
        <v>167</v>
      </c>
    </row>
    <row r="178" s="1" customFormat="1" ht="6.96" customHeight="1">
      <c r="B178" s="57"/>
      <c r="C178" s="58"/>
      <c r="D178" s="58"/>
      <c r="E178" s="58"/>
      <c r="F178" s="58"/>
      <c r="G178" s="58"/>
      <c r="H178" s="58"/>
      <c r="I178" s="167"/>
      <c r="J178" s="58"/>
      <c r="K178" s="58"/>
      <c r="L178" s="43"/>
    </row>
  </sheetData>
  <sheetProtection sheet="1" autoFilter="0" formatColumns="0" formatRows="0" objects="1" scenarios="1" spinCount="100000" saltValue="2jVgxOsWpv0kqNzPyWQ0lS30A4AZIma4MU6+AdamMzXdMw1oYAbJwB9U2V3a59cjwb0DESzZU6OrgmlXDX8dWQ==" hashValue="KtbYVT7Xz+13a1Gum3sGsM9dblyayp+9nZ+lXKtbpOo5lycp581IcQocgKSR0rAVVT0QCaEXe6T3QhYYVg2P+w==" algorithmName="SHA-512" password="CC35"/>
  <autoFilter ref="C92:K177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127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82</v>
      </c>
    </row>
    <row r="4" ht="24.96" customHeight="1">
      <c r="B4" s="20"/>
      <c r="D4" s="140" t="s">
        <v>137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Oprava geometrických parametrů koleje (OBLAST Č. 1)</v>
      </c>
      <c r="F7" s="141"/>
      <c r="G7" s="141"/>
      <c r="H7" s="141"/>
      <c r="L7" s="20"/>
    </row>
    <row r="8">
      <c r="B8" s="20"/>
      <c r="D8" s="141" t="s">
        <v>138</v>
      </c>
      <c r="L8" s="20"/>
    </row>
    <row r="9" ht="16.5" customHeight="1">
      <c r="B9" s="20"/>
      <c r="E9" s="142" t="s">
        <v>649</v>
      </c>
      <c r="L9" s="20"/>
    </row>
    <row r="10" ht="12" customHeight="1">
      <c r="B10" s="20"/>
      <c r="D10" s="141" t="s">
        <v>140</v>
      </c>
      <c r="L10" s="20"/>
    </row>
    <row r="11" s="1" customFormat="1" ht="16.5" customHeight="1">
      <c r="B11" s="43"/>
      <c r="E11" s="141" t="s">
        <v>650</v>
      </c>
      <c r="F11" s="1"/>
      <c r="G11" s="1"/>
      <c r="H11" s="1"/>
      <c r="I11" s="143"/>
      <c r="L11" s="43"/>
    </row>
    <row r="12" s="1" customFormat="1" ht="12" customHeight="1">
      <c r="B12" s="43"/>
      <c r="D12" s="141" t="s">
        <v>142</v>
      </c>
      <c r="I12" s="143"/>
      <c r="L12" s="43"/>
    </row>
    <row r="13" s="1" customFormat="1" ht="36.96" customHeight="1">
      <c r="B13" s="43"/>
      <c r="E13" s="144" t="s">
        <v>741</v>
      </c>
      <c r="F13" s="1"/>
      <c r="G13" s="1"/>
      <c r="H13" s="1"/>
      <c r="I13" s="143"/>
      <c r="L13" s="43"/>
    </row>
    <row r="14" s="1" customFormat="1">
      <c r="B14" s="43"/>
      <c r="I14" s="143"/>
      <c r="L14" s="43"/>
    </row>
    <row r="15" s="1" customFormat="1" ht="12" customHeight="1">
      <c r="B15" s="43"/>
      <c r="D15" s="141" t="s">
        <v>18</v>
      </c>
      <c r="F15" s="17" t="s">
        <v>19</v>
      </c>
      <c r="I15" s="145" t="s">
        <v>20</v>
      </c>
      <c r="J15" s="17" t="s">
        <v>19</v>
      </c>
      <c r="L15" s="43"/>
    </row>
    <row r="16" s="1" customFormat="1" ht="12" customHeight="1">
      <c r="B16" s="43"/>
      <c r="D16" s="141" t="s">
        <v>21</v>
      </c>
      <c r="F16" s="17" t="s">
        <v>22</v>
      </c>
      <c r="I16" s="145" t="s">
        <v>23</v>
      </c>
      <c r="J16" s="146" t="str">
        <f>'Rekapitulace stavby'!AN8</f>
        <v>7. 6. 2019</v>
      </c>
      <c r="L16" s="43"/>
    </row>
    <row r="17" s="1" customFormat="1" ht="10.8" customHeight="1">
      <c r="B17" s="43"/>
      <c r="I17" s="143"/>
      <c r="L17" s="43"/>
    </row>
    <row r="18" s="1" customFormat="1" ht="12" customHeight="1">
      <c r="B18" s="43"/>
      <c r="D18" s="141" t="s">
        <v>25</v>
      </c>
      <c r="I18" s="145" t="s">
        <v>26</v>
      </c>
      <c r="J18" s="17" t="s">
        <v>27</v>
      </c>
      <c r="L18" s="43"/>
    </row>
    <row r="19" s="1" customFormat="1" ht="18" customHeight="1">
      <c r="B19" s="43"/>
      <c r="E19" s="17" t="s">
        <v>28</v>
      </c>
      <c r="I19" s="145" t="s">
        <v>29</v>
      </c>
      <c r="J19" s="17" t="s">
        <v>30</v>
      </c>
      <c r="L19" s="43"/>
    </row>
    <row r="20" s="1" customFormat="1" ht="6.96" customHeight="1">
      <c r="B20" s="43"/>
      <c r="I20" s="143"/>
      <c r="L20" s="43"/>
    </row>
    <row r="21" s="1" customFormat="1" ht="12" customHeight="1">
      <c r="B21" s="43"/>
      <c r="D21" s="141" t="s">
        <v>31</v>
      </c>
      <c r="I21" s="145" t="s">
        <v>26</v>
      </c>
      <c r="J21" s="33" t="str">
        <f>'Rekapitulace stavby'!AN13</f>
        <v>Vyplň údaj</v>
      </c>
      <c r="L21" s="43"/>
    </row>
    <row r="22" s="1" customFormat="1" ht="18" customHeight="1">
      <c r="B22" s="43"/>
      <c r="E22" s="33" t="str">
        <f>'Rekapitulace stavby'!E14</f>
        <v>Vyplň údaj</v>
      </c>
      <c r="F22" s="17"/>
      <c r="G22" s="17"/>
      <c r="H22" s="17"/>
      <c r="I22" s="145" t="s">
        <v>29</v>
      </c>
      <c r="J22" s="33" t="str">
        <f>'Rekapitulace stavby'!AN14</f>
        <v>Vyplň údaj</v>
      </c>
      <c r="L22" s="43"/>
    </row>
    <row r="23" s="1" customFormat="1" ht="6.96" customHeight="1">
      <c r="B23" s="43"/>
      <c r="I23" s="143"/>
      <c r="L23" s="43"/>
    </row>
    <row r="24" s="1" customFormat="1" ht="12" customHeight="1">
      <c r="B24" s="43"/>
      <c r="D24" s="141" t="s">
        <v>33</v>
      </c>
      <c r="I24" s="145" t="s">
        <v>26</v>
      </c>
      <c r="J24" s="17" t="str">
        <f>IF('Rekapitulace stavby'!AN16="","",'Rekapitulace stavby'!AN16)</f>
        <v/>
      </c>
      <c r="L24" s="43"/>
    </row>
    <row r="25" s="1" customFormat="1" ht="18" customHeight="1">
      <c r="B25" s="43"/>
      <c r="E25" s="17" t="str">
        <f>IF('Rekapitulace stavby'!E17="","",'Rekapitulace stavby'!E17)</f>
        <v xml:space="preserve"> </v>
      </c>
      <c r="I25" s="145" t="s">
        <v>29</v>
      </c>
      <c r="J25" s="17" t="str">
        <f>IF('Rekapitulace stavby'!AN17="","",'Rekapitulace stavby'!AN17)</f>
        <v/>
      </c>
      <c r="L25" s="43"/>
    </row>
    <row r="26" s="1" customFormat="1" ht="6.96" customHeight="1">
      <c r="B26" s="43"/>
      <c r="I26" s="143"/>
      <c r="L26" s="43"/>
    </row>
    <row r="27" s="1" customFormat="1" ht="12" customHeight="1">
      <c r="B27" s="43"/>
      <c r="D27" s="141" t="s">
        <v>36</v>
      </c>
      <c r="I27" s="145" t="s">
        <v>26</v>
      </c>
      <c r="J27" s="17" t="str">
        <f>IF('Rekapitulace stavby'!AN19="","",'Rekapitulace stavby'!AN19)</f>
        <v/>
      </c>
      <c r="L27" s="43"/>
    </row>
    <row r="28" s="1" customFormat="1" ht="18" customHeight="1">
      <c r="B28" s="43"/>
      <c r="E28" s="17" t="str">
        <f>IF('Rekapitulace stavby'!E20="","",'Rekapitulace stavby'!E20)</f>
        <v xml:space="preserve"> </v>
      </c>
      <c r="I28" s="145" t="s">
        <v>29</v>
      </c>
      <c r="J28" s="17" t="str">
        <f>IF('Rekapitulace stavby'!AN20="","",'Rekapitulace stavby'!AN20)</f>
        <v/>
      </c>
      <c r="L28" s="43"/>
    </row>
    <row r="29" s="1" customFormat="1" ht="6.96" customHeight="1">
      <c r="B29" s="43"/>
      <c r="I29" s="143"/>
      <c r="L29" s="43"/>
    </row>
    <row r="30" s="1" customFormat="1" ht="12" customHeight="1">
      <c r="B30" s="43"/>
      <c r="D30" s="141" t="s">
        <v>37</v>
      </c>
      <c r="I30" s="143"/>
      <c r="L30" s="43"/>
    </row>
    <row r="31" s="7" customFormat="1" ht="45" customHeight="1">
      <c r="B31" s="147"/>
      <c r="E31" s="148" t="s">
        <v>38</v>
      </c>
      <c r="F31" s="148"/>
      <c r="G31" s="148"/>
      <c r="H31" s="148"/>
      <c r="I31" s="149"/>
      <c r="L31" s="147"/>
    </row>
    <row r="32" s="1" customFormat="1" ht="6.96" customHeight="1">
      <c r="B32" s="43"/>
      <c r="I32" s="143"/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25.44" customHeight="1">
      <c r="B34" s="43"/>
      <c r="D34" s="151" t="s">
        <v>39</v>
      </c>
      <c r="I34" s="143"/>
      <c r="J34" s="152">
        <f>ROUND(J91, 2)</f>
        <v>0</v>
      </c>
      <c r="L34" s="43"/>
    </row>
    <row r="35" s="1" customFormat="1" ht="6.96" customHeight="1">
      <c r="B35" s="43"/>
      <c r="D35" s="71"/>
      <c r="E35" s="71"/>
      <c r="F35" s="71"/>
      <c r="G35" s="71"/>
      <c r="H35" s="71"/>
      <c r="I35" s="150"/>
      <c r="J35" s="71"/>
      <c r="K35" s="71"/>
      <c r="L35" s="43"/>
    </row>
    <row r="36" s="1" customFormat="1" ht="14.4" customHeight="1">
      <c r="B36" s="43"/>
      <c r="F36" s="153" t="s">
        <v>41</v>
      </c>
      <c r="I36" s="154" t="s">
        <v>40</v>
      </c>
      <c r="J36" s="153" t="s">
        <v>42</v>
      </c>
      <c r="L36" s="43"/>
    </row>
    <row r="37" s="1" customFormat="1" ht="14.4" customHeight="1">
      <c r="B37" s="43"/>
      <c r="D37" s="141" t="s">
        <v>43</v>
      </c>
      <c r="E37" s="141" t="s">
        <v>44</v>
      </c>
      <c r="F37" s="155">
        <f>ROUND((SUM(BE91:BE200)),  2)</f>
        <v>0</v>
      </c>
      <c r="I37" s="156">
        <v>0.20999999999999999</v>
      </c>
      <c r="J37" s="155">
        <f>ROUND(((SUM(BE91:BE200))*I37),  2)</f>
        <v>0</v>
      </c>
      <c r="L37" s="43"/>
    </row>
    <row r="38" s="1" customFormat="1" ht="14.4" customHeight="1">
      <c r="B38" s="43"/>
      <c r="E38" s="141" t="s">
        <v>45</v>
      </c>
      <c r="F38" s="155">
        <f>ROUND((SUM(BF91:BF200)),  2)</f>
        <v>0</v>
      </c>
      <c r="I38" s="156">
        <v>0.14999999999999999</v>
      </c>
      <c r="J38" s="155">
        <f>ROUND(((SUM(BF91:BF200))*I38),  2)</f>
        <v>0</v>
      </c>
      <c r="L38" s="43"/>
    </row>
    <row r="39" hidden="1" s="1" customFormat="1" ht="14.4" customHeight="1">
      <c r="B39" s="43"/>
      <c r="E39" s="141" t="s">
        <v>46</v>
      </c>
      <c r="F39" s="155">
        <f>ROUND((SUM(BG91:BG200)),  2)</f>
        <v>0</v>
      </c>
      <c r="I39" s="156">
        <v>0.20999999999999999</v>
      </c>
      <c r="J39" s="155">
        <f>0</f>
        <v>0</v>
      </c>
      <c r="L39" s="43"/>
    </row>
    <row r="40" hidden="1" s="1" customFormat="1" ht="14.4" customHeight="1">
      <c r="B40" s="43"/>
      <c r="E40" s="141" t="s">
        <v>47</v>
      </c>
      <c r="F40" s="155">
        <f>ROUND((SUM(BH91:BH200)),  2)</f>
        <v>0</v>
      </c>
      <c r="I40" s="156">
        <v>0.14999999999999999</v>
      </c>
      <c r="J40" s="155">
        <f>0</f>
        <v>0</v>
      </c>
      <c r="L40" s="43"/>
    </row>
    <row r="41" hidden="1" s="1" customFormat="1" ht="14.4" customHeight="1">
      <c r="B41" s="43"/>
      <c r="E41" s="141" t="s">
        <v>48</v>
      </c>
      <c r="F41" s="155">
        <f>ROUND((SUM(BI91:BI200)),  2)</f>
        <v>0</v>
      </c>
      <c r="I41" s="156">
        <v>0</v>
      </c>
      <c r="J41" s="155">
        <f>0</f>
        <v>0</v>
      </c>
      <c r="L41" s="43"/>
    </row>
    <row r="42" s="1" customFormat="1" ht="6.96" customHeight="1">
      <c r="B42" s="43"/>
      <c r="I42" s="143"/>
      <c r="L42" s="43"/>
    </row>
    <row r="43" s="1" customFormat="1" ht="25.44" customHeight="1">
      <c r="B43" s="43"/>
      <c r="C43" s="157"/>
      <c r="D43" s="158" t="s">
        <v>49</v>
      </c>
      <c r="E43" s="159"/>
      <c r="F43" s="159"/>
      <c r="G43" s="160" t="s">
        <v>50</v>
      </c>
      <c r="H43" s="161" t="s">
        <v>51</v>
      </c>
      <c r="I43" s="162"/>
      <c r="J43" s="163">
        <f>SUM(J34:J41)</f>
        <v>0</v>
      </c>
      <c r="K43" s="164"/>
      <c r="L43" s="43"/>
    </row>
    <row r="44" s="1" customFormat="1" ht="14.4" customHeight="1"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43"/>
    </row>
    <row r="48" s="1" customFormat="1" ht="6.96" customHeight="1">
      <c r="B48" s="168"/>
      <c r="C48" s="169"/>
      <c r="D48" s="169"/>
      <c r="E48" s="169"/>
      <c r="F48" s="169"/>
      <c r="G48" s="169"/>
      <c r="H48" s="169"/>
      <c r="I48" s="170"/>
      <c r="J48" s="169"/>
      <c r="K48" s="169"/>
      <c r="L48" s="43"/>
    </row>
    <row r="49" s="1" customFormat="1" ht="24.96" customHeight="1">
      <c r="B49" s="38"/>
      <c r="C49" s="23" t="s">
        <v>144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6.96" customHeight="1">
      <c r="B50" s="38"/>
      <c r="C50" s="39"/>
      <c r="D50" s="39"/>
      <c r="E50" s="39"/>
      <c r="F50" s="39"/>
      <c r="G50" s="39"/>
      <c r="H50" s="39"/>
      <c r="I50" s="143"/>
      <c r="J50" s="39"/>
      <c r="K50" s="39"/>
      <c r="L50" s="43"/>
    </row>
    <row r="51" s="1" customFormat="1" ht="12" customHeight="1">
      <c r="B51" s="38"/>
      <c r="C51" s="32" t="s">
        <v>16</v>
      </c>
      <c r="D51" s="39"/>
      <c r="E51" s="39"/>
      <c r="F51" s="39"/>
      <c r="G51" s="39"/>
      <c r="H51" s="39"/>
      <c r="I51" s="143"/>
      <c r="J51" s="39"/>
      <c r="K51" s="39"/>
      <c r="L51" s="43"/>
    </row>
    <row r="52" s="1" customFormat="1" ht="16.5" customHeight="1">
      <c r="B52" s="38"/>
      <c r="C52" s="39"/>
      <c r="D52" s="39"/>
      <c r="E52" s="171" t="str">
        <f>E7</f>
        <v>Oprava geometrických parametrů koleje (OBLAST Č. 1)</v>
      </c>
      <c r="F52" s="32"/>
      <c r="G52" s="32"/>
      <c r="H52" s="32"/>
      <c r="I52" s="143"/>
      <c r="J52" s="39"/>
      <c r="K52" s="39"/>
      <c r="L52" s="43"/>
    </row>
    <row r="53" ht="12" customHeight="1">
      <c r="B53" s="21"/>
      <c r="C53" s="32" t="s">
        <v>138</v>
      </c>
      <c r="D53" s="22"/>
      <c r="E53" s="22"/>
      <c r="F53" s="22"/>
      <c r="G53" s="22"/>
      <c r="H53" s="22"/>
      <c r="I53" s="136"/>
      <c r="J53" s="22"/>
      <c r="K53" s="22"/>
      <c r="L53" s="20"/>
    </row>
    <row r="54" ht="16.5" customHeight="1">
      <c r="B54" s="21"/>
      <c r="C54" s="22"/>
      <c r="D54" s="22"/>
      <c r="E54" s="171" t="s">
        <v>649</v>
      </c>
      <c r="F54" s="22"/>
      <c r="G54" s="22"/>
      <c r="H54" s="22"/>
      <c r="I54" s="136"/>
      <c r="J54" s="22"/>
      <c r="K54" s="22"/>
      <c r="L54" s="20"/>
    </row>
    <row r="55" ht="12" customHeight="1">
      <c r="B55" s="21"/>
      <c r="C55" s="32" t="s">
        <v>140</v>
      </c>
      <c r="D55" s="22"/>
      <c r="E55" s="22"/>
      <c r="F55" s="22"/>
      <c r="G55" s="22"/>
      <c r="H55" s="22"/>
      <c r="I55" s="136"/>
      <c r="J55" s="22"/>
      <c r="K55" s="22"/>
      <c r="L55" s="20"/>
    </row>
    <row r="56" s="1" customFormat="1" ht="16.5" customHeight="1">
      <c r="B56" s="38"/>
      <c r="C56" s="39"/>
      <c r="D56" s="39"/>
      <c r="E56" s="32" t="s">
        <v>650</v>
      </c>
      <c r="F56" s="39"/>
      <c r="G56" s="39"/>
      <c r="H56" s="39"/>
      <c r="I56" s="143"/>
      <c r="J56" s="39"/>
      <c r="K56" s="39"/>
      <c r="L56" s="43"/>
    </row>
    <row r="57" s="1" customFormat="1" ht="12" customHeight="1">
      <c r="B57" s="38"/>
      <c r="C57" s="32" t="s">
        <v>142</v>
      </c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16.5" customHeight="1">
      <c r="B58" s="38"/>
      <c r="C58" s="39"/>
      <c r="D58" s="39"/>
      <c r="E58" s="64" t="str">
        <f>E13</f>
        <v>02 - SO 02 - TO Litoměřice</v>
      </c>
      <c r="F58" s="39"/>
      <c r="G58" s="39"/>
      <c r="H58" s="39"/>
      <c r="I58" s="143"/>
      <c r="J58" s="39"/>
      <c r="K58" s="39"/>
      <c r="L58" s="43"/>
    </row>
    <row r="59" s="1" customFormat="1" ht="6.96" customHeight="1">
      <c r="B59" s="38"/>
      <c r="C59" s="39"/>
      <c r="D59" s="39"/>
      <c r="E59" s="39"/>
      <c r="F59" s="39"/>
      <c r="G59" s="39"/>
      <c r="H59" s="39"/>
      <c r="I59" s="143"/>
      <c r="J59" s="39"/>
      <c r="K59" s="39"/>
      <c r="L59" s="43"/>
    </row>
    <row r="60" s="1" customFormat="1" ht="12" customHeight="1">
      <c r="B60" s="38"/>
      <c r="C60" s="32" t="s">
        <v>21</v>
      </c>
      <c r="D60" s="39"/>
      <c r="E60" s="39"/>
      <c r="F60" s="27" t="str">
        <f>F16</f>
        <v>obvod ST Ústí nad Labem</v>
      </c>
      <c r="G60" s="39"/>
      <c r="H60" s="39"/>
      <c r="I60" s="145" t="s">
        <v>23</v>
      </c>
      <c r="J60" s="67" t="str">
        <f>IF(J16="","",J16)</f>
        <v>7. 6. 2019</v>
      </c>
      <c r="K60" s="39"/>
      <c r="L60" s="43"/>
    </row>
    <row r="61" s="1" customFormat="1" ht="6.96" customHeight="1">
      <c r="B61" s="38"/>
      <c r="C61" s="39"/>
      <c r="D61" s="39"/>
      <c r="E61" s="39"/>
      <c r="F61" s="39"/>
      <c r="G61" s="39"/>
      <c r="H61" s="39"/>
      <c r="I61" s="143"/>
      <c r="J61" s="39"/>
      <c r="K61" s="39"/>
      <c r="L61" s="43"/>
    </row>
    <row r="62" s="1" customFormat="1" ht="13.65" customHeight="1">
      <c r="B62" s="38"/>
      <c r="C62" s="32" t="s">
        <v>25</v>
      </c>
      <c r="D62" s="39"/>
      <c r="E62" s="39"/>
      <c r="F62" s="27" t="str">
        <f>E19</f>
        <v>SŽDC s.o., OŘ Ústí n.L., ST Ústí n.L.</v>
      </c>
      <c r="G62" s="39"/>
      <c r="H62" s="39"/>
      <c r="I62" s="145" t="s">
        <v>33</v>
      </c>
      <c r="J62" s="36" t="str">
        <f>E25</f>
        <v xml:space="preserve"> </v>
      </c>
      <c r="K62" s="39"/>
      <c r="L62" s="43"/>
    </row>
    <row r="63" s="1" customFormat="1" ht="13.65" customHeight="1">
      <c r="B63" s="38"/>
      <c r="C63" s="32" t="s">
        <v>31</v>
      </c>
      <c r="D63" s="39"/>
      <c r="E63" s="39"/>
      <c r="F63" s="27" t="str">
        <f>IF(E22="","",E22)</f>
        <v>Vyplň údaj</v>
      </c>
      <c r="G63" s="39"/>
      <c r="H63" s="39"/>
      <c r="I63" s="145" t="s">
        <v>36</v>
      </c>
      <c r="J63" s="36" t="str">
        <f>E28</f>
        <v xml:space="preserve"> </v>
      </c>
      <c r="K63" s="39"/>
      <c r="L63" s="43"/>
    </row>
    <row r="64" s="1" customFormat="1" ht="10.32" customHeight="1">
      <c r="B64" s="38"/>
      <c r="C64" s="39"/>
      <c r="D64" s="39"/>
      <c r="E64" s="39"/>
      <c r="F64" s="39"/>
      <c r="G64" s="39"/>
      <c r="H64" s="39"/>
      <c r="I64" s="143"/>
      <c r="J64" s="39"/>
      <c r="K64" s="39"/>
      <c r="L64" s="43"/>
    </row>
    <row r="65" s="1" customFormat="1" ht="29.28" customHeight="1">
      <c r="B65" s="38"/>
      <c r="C65" s="172" t="s">
        <v>145</v>
      </c>
      <c r="D65" s="173"/>
      <c r="E65" s="173"/>
      <c r="F65" s="173"/>
      <c r="G65" s="173"/>
      <c r="H65" s="173"/>
      <c r="I65" s="174"/>
      <c r="J65" s="175" t="s">
        <v>146</v>
      </c>
      <c r="K65" s="173"/>
      <c r="L65" s="43"/>
    </row>
    <row r="66" s="1" customFormat="1" ht="10.32" customHeight="1">
      <c r="B66" s="38"/>
      <c r="C66" s="39"/>
      <c r="D66" s="39"/>
      <c r="E66" s="39"/>
      <c r="F66" s="39"/>
      <c r="G66" s="39"/>
      <c r="H66" s="39"/>
      <c r="I66" s="143"/>
      <c r="J66" s="39"/>
      <c r="K66" s="39"/>
      <c r="L66" s="43"/>
    </row>
    <row r="67" s="1" customFormat="1" ht="22.8" customHeight="1">
      <c r="B67" s="38"/>
      <c r="C67" s="176" t="s">
        <v>71</v>
      </c>
      <c r="D67" s="39"/>
      <c r="E67" s="39"/>
      <c r="F67" s="39"/>
      <c r="G67" s="39"/>
      <c r="H67" s="39"/>
      <c r="I67" s="143"/>
      <c r="J67" s="97">
        <f>J91</f>
        <v>0</v>
      </c>
      <c r="K67" s="39"/>
      <c r="L67" s="43"/>
      <c r="AU67" s="17" t="s">
        <v>147</v>
      </c>
    </row>
    <row r="68" s="1" customFormat="1" ht="21.84" customHeight="1">
      <c r="B68" s="38"/>
      <c r="C68" s="39"/>
      <c r="D68" s="39"/>
      <c r="E68" s="39"/>
      <c r="F68" s="39"/>
      <c r="G68" s="39"/>
      <c r="H68" s="39"/>
      <c r="I68" s="143"/>
      <c r="J68" s="39"/>
      <c r="K68" s="39"/>
      <c r="L68" s="43"/>
    </row>
    <row r="69" s="1" customFormat="1" ht="6.96" customHeight="1">
      <c r="B69" s="57"/>
      <c r="C69" s="58"/>
      <c r="D69" s="58"/>
      <c r="E69" s="58"/>
      <c r="F69" s="58"/>
      <c r="G69" s="58"/>
      <c r="H69" s="58"/>
      <c r="I69" s="167"/>
      <c r="J69" s="58"/>
      <c r="K69" s="58"/>
      <c r="L69" s="43"/>
    </row>
    <row r="73" s="1" customFormat="1" ht="6.96" customHeight="1">
      <c r="B73" s="59"/>
      <c r="C73" s="60"/>
      <c r="D73" s="60"/>
      <c r="E73" s="60"/>
      <c r="F73" s="60"/>
      <c r="G73" s="60"/>
      <c r="H73" s="60"/>
      <c r="I73" s="170"/>
      <c r="J73" s="60"/>
      <c r="K73" s="60"/>
      <c r="L73" s="43"/>
    </row>
    <row r="74" s="1" customFormat="1" ht="24.96" customHeight="1">
      <c r="B74" s="38"/>
      <c r="C74" s="23" t="s">
        <v>148</v>
      </c>
      <c r="D74" s="39"/>
      <c r="E74" s="39"/>
      <c r="F74" s="39"/>
      <c r="G74" s="39"/>
      <c r="H74" s="39"/>
      <c r="I74" s="143"/>
      <c r="J74" s="39"/>
      <c r="K74" s="39"/>
      <c r="L74" s="43"/>
    </row>
    <row r="75" s="1" customFormat="1" ht="6.96" customHeight="1">
      <c r="B75" s="38"/>
      <c r="C75" s="39"/>
      <c r="D75" s="39"/>
      <c r="E75" s="39"/>
      <c r="F75" s="39"/>
      <c r="G75" s="39"/>
      <c r="H75" s="39"/>
      <c r="I75" s="143"/>
      <c r="J75" s="39"/>
      <c r="K75" s="39"/>
      <c r="L75" s="43"/>
    </row>
    <row r="76" s="1" customFormat="1" ht="12" customHeight="1">
      <c r="B76" s="38"/>
      <c r="C76" s="32" t="s">
        <v>16</v>
      </c>
      <c r="D76" s="39"/>
      <c r="E76" s="39"/>
      <c r="F76" s="39"/>
      <c r="G76" s="39"/>
      <c r="H76" s="39"/>
      <c r="I76" s="143"/>
      <c r="J76" s="39"/>
      <c r="K76" s="39"/>
      <c r="L76" s="43"/>
    </row>
    <row r="77" s="1" customFormat="1" ht="16.5" customHeight="1">
      <c r="B77" s="38"/>
      <c r="C77" s="39"/>
      <c r="D77" s="39"/>
      <c r="E77" s="171" t="str">
        <f>E7</f>
        <v>Oprava geometrických parametrů koleje (OBLAST Č. 1)</v>
      </c>
      <c r="F77" s="32"/>
      <c r="G77" s="32"/>
      <c r="H77" s="32"/>
      <c r="I77" s="143"/>
      <c r="J77" s="39"/>
      <c r="K77" s="39"/>
      <c r="L77" s="43"/>
    </row>
    <row r="78" ht="12" customHeight="1">
      <c r="B78" s="21"/>
      <c r="C78" s="32" t="s">
        <v>138</v>
      </c>
      <c r="D78" s="22"/>
      <c r="E78" s="22"/>
      <c r="F78" s="22"/>
      <c r="G78" s="22"/>
      <c r="H78" s="22"/>
      <c r="I78" s="136"/>
      <c r="J78" s="22"/>
      <c r="K78" s="22"/>
      <c r="L78" s="20"/>
    </row>
    <row r="79" ht="16.5" customHeight="1">
      <c r="B79" s="21"/>
      <c r="C79" s="22"/>
      <c r="D79" s="22"/>
      <c r="E79" s="171" t="s">
        <v>649</v>
      </c>
      <c r="F79" s="22"/>
      <c r="G79" s="22"/>
      <c r="H79" s="22"/>
      <c r="I79" s="136"/>
      <c r="J79" s="22"/>
      <c r="K79" s="22"/>
      <c r="L79" s="20"/>
    </row>
    <row r="80" ht="12" customHeight="1">
      <c r="B80" s="21"/>
      <c r="C80" s="32" t="s">
        <v>140</v>
      </c>
      <c r="D80" s="22"/>
      <c r="E80" s="22"/>
      <c r="F80" s="22"/>
      <c r="G80" s="22"/>
      <c r="H80" s="22"/>
      <c r="I80" s="136"/>
      <c r="J80" s="22"/>
      <c r="K80" s="22"/>
      <c r="L80" s="20"/>
    </row>
    <row r="81" s="1" customFormat="1" ht="16.5" customHeight="1">
      <c r="B81" s="38"/>
      <c r="C81" s="39"/>
      <c r="D81" s="39"/>
      <c r="E81" s="32" t="s">
        <v>650</v>
      </c>
      <c r="F81" s="39"/>
      <c r="G81" s="39"/>
      <c r="H81" s="39"/>
      <c r="I81" s="143"/>
      <c r="J81" s="39"/>
      <c r="K81" s="39"/>
      <c r="L81" s="43"/>
    </row>
    <row r="82" s="1" customFormat="1" ht="12" customHeight="1">
      <c r="B82" s="38"/>
      <c r="C82" s="32" t="s">
        <v>142</v>
      </c>
      <c r="D82" s="39"/>
      <c r="E82" s="39"/>
      <c r="F82" s="39"/>
      <c r="G82" s="39"/>
      <c r="H82" s="39"/>
      <c r="I82" s="143"/>
      <c r="J82" s="39"/>
      <c r="K82" s="39"/>
      <c r="L82" s="43"/>
    </row>
    <row r="83" s="1" customFormat="1" ht="16.5" customHeight="1">
      <c r="B83" s="38"/>
      <c r="C83" s="39"/>
      <c r="D83" s="39"/>
      <c r="E83" s="64" t="str">
        <f>E13</f>
        <v>02 - SO 02 - TO Litoměřice</v>
      </c>
      <c r="F83" s="39"/>
      <c r="G83" s="39"/>
      <c r="H83" s="39"/>
      <c r="I83" s="143"/>
      <c r="J83" s="39"/>
      <c r="K83" s="39"/>
      <c r="L83" s="43"/>
    </row>
    <row r="84" s="1" customFormat="1" ht="6.96" customHeight="1">
      <c r="B84" s="38"/>
      <c r="C84" s="39"/>
      <c r="D84" s="39"/>
      <c r="E84" s="39"/>
      <c r="F84" s="39"/>
      <c r="G84" s="39"/>
      <c r="H84" s="39"/>
      <c r="I84" s="143"/>
      <c r="J84" s="39"/>
      <c r="K84" s="39"/>
      <c r="L84" s="43"/>
    </row>
    <row r="85" s="1" customFormat="1" ht="12" customHeight="1">
      <c r="B85" s="38"/>
      <c r="C85" s="32" t="s">
        <v>21</v>
      </c>
      <c r="D85" s="39"/>
      <c r="E85" s="39"/>
      <c r="F85" s="27" t="str">
        <f>F16</f>
        <v>obvod ST Ústí nad Labem</v>
      </c>
      <c r="G85" s="39"/>
      <c r="H85" s="39"/>
      <c r="I85" s="145" t="s">
        <v>23</v>
      </c>
      <c r="J85" s="67" t="str">
        <f>IF(J16="","",J16)</f>
        <v>7. 6. 2019</v>
      </c>
      <c r="K85" s="39"/>
      <c r="L85" s="43"/>
    </row>
    <row r="86" s="1" customFormat="1" ht="6.96" customHeight="1">
      <c r="B86" s="38"/>
      <c r="C86" s="39"/>
      <c r="D86" s="39"/>
      <c r="E86" s="39"/>
      <c r="F86" s="39"/>
      <c r="G86" s="39"/>
      <c r="H86" s="39"/>
      <c r="I86" s="143"/>
      <c r="J86" s="39"/>
      <c r="K86" s="39"/>
      <c r="L86" s="43"/>
    </row>
    <row r="87" s="1" customFormat="1" ht="13.65" customHeight="1">
      <c r="B87" s="38"/>
      <c r="C87" s="32" t="s">
        <v>25</v>
      </c>
      <c r="D87" s="39"/>
      <c r="E87" s="39"/>
      <c r="F87" s="27" t="str">
        <f>E19</f>
        <v>SŽDC s.o., OŘ Ústí n.L., ST Ústí n.L.</v>
      </c>
      <c r="G87" s="39"/>
      <c r="H87" s="39"/>
      <c r="I87" s="145" t="s">
        <v>33</v>
      </c>
      <c r="J87" s="36" t="str">
        <f>E25</f>
        <v xml:space="preserve"> </v>
      </c>
      <c r="K87" s="39"/>
      <c r="L87" s="43"/>
    </row>
    <row r="88" s="1" customFormat="1" ht="13.65" customHeight="1">
      <c r="B88" s="38"/>
      <c r="C88" s="32" t="s">
        <v>31</v>
      </c>
      <c r="D88" s="39"/>
      <c r="E88" s="39"/>
      <c r="F88" s="27" t="str">
        <f>IF(E22="","",E22)</f>
        <v>Vyplň údaj</v>
      </c>
      <c r="G88" s="39"/>
      <c r="H88" s="39"/>
      <c r="I88" s="145" t="s">
        <v>36</v>
      </c>
      <c r="J88" s="36" t="str">
        <f>E28</f>
        <v xml:space="preserve"> </v>
      </c>
      <c r="K88" s="39"/>
      <c r="L88" s="43"/>
    </row>
    <row r="89" s="1" customFormat="1" ht="10.32" customHeight="1">
      <c r="B89" s="38"/>
      <c r="C89" s="39"/>
      <c r="D89" s="39"/>
      <c r="E89" s="39"/>
      <c r="F89" s="39"/>
      <c r="G89" s="39"/>
      <c r="H89" s="39"/>
      <c r="I89" s="143"/>
      <c r="J89" s="39"/>
      <c r="K89" s="39"/>
      <c r="L89" s="43"/>
    </row>
    <row r="90" s="8" customFormat="1" ht="29.28" customHeight="1">
      <c r="B90" s="177"/>
      <c r="C90" s="178" t="s">
        <v>149</v>
      </c>
      <c r="D90" s="179" t="s">
        <v>58</v>
      </c>
      <c r="E90" s="179" t="s">
        <v>54</v>
      </c>
      <c r="F90" s="179" t="s">
        <v>55</v>
      </c>
      <c r="G90" s="179" t="s">
        <v>150</v>
      </c>
      <c r="H90" s="179" t="s">
        <v>151</v>
      </c>
      <c r="I90" s="180" t="s">
        <v>152</v>
      </c>
      <c r="J90" s="179" t="s">
        <v>146</v>
      </c>
      <c r="K90" s="181" t="s">
        <v>153</v>
      </c>
      <c r="L90" s="182"/>
      <c r="M90" s="87" t="s">
        <v>19</v>
      </c>
      <c r="N90" s="88" t="s">
        <v>43</v>
      </c>
      <c r="O90" s="88" t="s">
        <v>154</v>
      </c>
      <c r="P90" s="88" t="s">
        <v>155</v>
      </c>
      <c r="Q90" s="88" t="s">
        <v>156</v>
      </c>
      <c r="R90" s="88" t="s">
        <v>157</v>
      </c>
      <c r="S90" s="88" t="s">
        <v>158</v>
      </c>
      <c r="T90" s="89" t="s">
        <v>159</v>
      </c>
    </row>
    <row r="91" s="1" customFormat="1" ht="22.8" customHeight="1">
      <c r="B91" s="38"/>
      <c r="C91" s="94" t="s">
        <v>160</v>
      </c>
      <c r="D91" s="39"/>
      <c r="E91" s="39"/>
      <c r="F91" s="39"/>
      <c r="G91" s="39"/>
      <c r="H91" s="39"/>
      <c r="I91" s="143"/>
      <c r="J91" s="183">
        <f>BK91</f>
        <v>0</v>
      </c>
      <c r="K91" s="39"/>
      <c r="L91" s="43"/>
      <c r="M91" s="90"/>
      <c r="N91" s="91"/>
      <c r="O91" s="91"/>
      <c r="P91" s="184">
        <f>SUM(P92:P200)</f>
        <v>0</v>
      </c>
      <c r="Q91" s="91"/>
      <c r="R91" s="184">
        <f>SUM(R92:R200)</f>
        <v>768.51199999999994</v>
      </c>
      <c r="S91" s="91"/>
      <c r="T91" s="185">
        <f>SUM(T92:T200)</f>
        <v>0</v>
      </c>
      <c r="AT91" s="17" t="s">
        <v>72</v>
      </c>
      <c r="AU91" s="17" t="s">
        <v>147</v>
      </c>
      <c r="BK91" s="186">
        <f>SUM(BK92:BK200)</f>
        <v>0</v>
      </c>
    </row>
    <row r="92" s="1" customFormat="1" ht="45" customHeight="1">
      <c r="B92" s="38"/>
      <c r="C92" s="187" t="s">
        <v>80</v>
      </c>
      <c r="D92" s="187" t="s">
        <v>161</v>
      </c>
      <c r="E92" s="188" t="s">
        <v>598</v>
      </c>
      <c r="F92" s="189" t="s">
        <v>657</v>
      </c>
      <c r="G92" s="190" t="s">
        <v>164</v>
      </c>
      <c r="H92" s="191">
        <v>9.3100000000000005</v>
      </c>
      <c r="I92" s="192"/>
      <c r="J92" s="193">
        <f>ROUND(I92*H92,2)</f>
        <v>0</v>
      </c>
      <c r="K92" s="189" t="s">
        <v>165</v>
      </c>
      <c r="L92" s="43"/>
      <c r="M92" s="194" t="s">
        <v>19</v>
      </c>
      <c r="N92" s="195" t="s">
        <v>44</v>
      </c>
      <c r="O92" s="79"/>
      <c r="P92" s="196">
        <f>O92*H92</f>
        <v>0</v>
      </c>
      <c r="Q92" s="196">
        <v>0</v>
      </c>
      <c r="R92" s="196">
        <f>Q92*H92</f>
        <v>0</v>
      </c>
      <c r="S92" s="196">
        <v>0</v>
      </c>
      <c r="T92" s="197">
        <f>S92*H92</f>
        <v>0</v>
      </c>
      <c r="AR92" s="17" t="s">
        <v>166</v>
      </c>
      <c r="AT92" s="17" t="s">
        <v>161</v>
      </c>
      <c r="AU92" s="17" t="s">
        <v>73</v>
      </c>
      <c r="AY92" s="17" t="s">
        <v>167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17" t="s">
        <v>80</v>
      </c>
      <c r="BK92" s="198">
        <f>ROUND(I92*H92,2)</f>
        <v>0</v>
      </c>
      <c r="BL92" s="17" t="s">
        <v>166</v>
      </c>
      <c r="BM92" s="17" t="s">
        <v>742</v>
      </c>
    </row>
    <row r="93" s="1" customFormat="1">
      <c r="B93" s="38"/>
      <c r="C93" s="39"/>
      <c r="D93" s="199" t="s">
        <v>169</v>
      </c>
      <c r="E93" s="39"/>
      <c r="F93" s="200" t="s">
        <v>659</v>
      </c>
      <c r="G93" s="39"/>
      <c r="H93" s="39"/>
      <c r="I93" s="143"/>
      <c r="J93" s="39"/>
      <c r="K93" s="39"/>
      <c r="L93" s="43"/>
      <c r="M93" s="201"/>
      <c r="N93" s="79"/>
      <c r="O93" s="79"/>
      <c r="P93" s="79"/>
      <c r="Q93" s="79"/>
      <c r="R93" s="79"/>
      <c r="S93" s="79"/>
      <c r="T93" s="80"/>
      <c r="AT93" s="17" t="s">
        <v>169</v>
      </c>
      <c r="AU93" s="17" t="s">
        <v>73</v>
      </c>
    </row>
    <row r="94" s="9" customFormat="1">
      <c r="B94" s="202"/>
      <c r="C94" s="203"/>
      <c r="D94" s="199" t="s">
        <v>171</v>
      </c>
      <c r="E94" s="204" t="s">
        <v>19</v>
      </c>
      <c r="F94" s="205" t="s">
        <v>743</v>
      </c>
      <c r="G94" s="203"/>
      <c r="H94" s="204" t="s">
        <v>19</v>
      </c>
      <c r="I94" s="206"/>
      <c r="J94" s="203"/>
      <c r="K94" s="203"/>
      <c r="L94" s="207"/>
      <c r="M94" s="208"/>
      <c r="N94" s="209"/>
      <c r="O94" s="209"/>
      <c r="P94" s="209"/>
      <c r="Q94" s="209"/>
      <c r="R94" s="209"/>
      <c r="S94" s="209"/>
      <c r="T94" s="210"/>
      <c r="AT94" s="211" t="s">
        <v>171</v>
      </c>
      <c r="AU94" s="211" t="s">
        <v>73</v>
      </c>
      <c r="AV94" s="9" t="s">
        <v>80</v>
      </c>
      <c r="AW94" s="9" t="s">
        <v>35</v>
      </c>
      <c r="AX94" s="9" t="s">
        <v>73</v>
      </c>
      <c r="AY94" s="211" t="s">
        <v>167</v>
      </c>
    </row>
    <row r="95" s="10" customFormat="1">
      <c r="B95" s="212"/>
      <c r="C95" s="213"/>
      <c r="D95" s="199" t="s">
        <v>171</v>
      </c>
      <c r="E95" s="214" t="s">
        <v>19</v>
      </c>
      <c r="F95" s="215" t="s">
        <v>744</v>
      </c>
      <c r="G95" s="213"/>
      <c r="H95" s="216">
        <v>0.93000000000000005</v>
      </c>
      <c r="I95" s="217"/>
      <c r="J95" s="213"/>
      <c r="K95" s="213"/>
      <c r="L95" s="218"/>
      <c r="M95" s="219"/>
      <c r="N95" s="220"/>
      <c r="O95" s="220"/>
      <c r="P95" s="220"/>
      <c r="Q95" s="220"/>
      <c r="R95" s="220"/>
      <c r="S95" s="220"/>
      <c r="T95" s="221"/>
      <c r="AT95" s="222" t="s">
        <v>171</v>
      </c>
      <c r="AU95" s="222" t="s">
        <v>73</v>
      </c>
      <c r="AV95" s="10" t="s">
        <v>82</v>
      </c>
      <c r="AW95" s="10" t="s">
        <v>35</v>
      </c>
      <c r="AX95" s="10" t="s">
        <v>73</v>
      </c>
      <c r="AY95" s="222" t="s">
        <v>167</v>
      </c>
    </row>
    <row r="96" s="9" customFormat="1">
      <c r="B96" s="202"/>
      <c r="C96" s="203"/>
      <c r="D96" s="199" t="s">
        <v>171</v>
      </c>
      <c r="E96" s="204" t="s">
        <v>19</v>
      </c>
      <c r="F96" s="205" t="s">
        <v>745</v>
      </c>
      <c r="G96" s="203"/>
      <c r="H96" s="204" t="s">
        <v>19</v>
      </c>
      <c r="I96" s="206"/>
      <c r="J96" s="203"/>
      <c r="K96" s="203"/>
      <c r="L96" s="207"/>
      <c r="M96" s="208"/>
      <c r="N96" s="209"/>
      <c r="O96" s="209"/>
      <c r="P96" s="209"/>
      <c r="Q96" s="209"/>
      <c r="R96" s="209"/>
      <c r="S96" s="209"/>
      <c r="T96" s="210"/>
      <c r="AT96" s="211" t="s">
        <v>171</v>
      </c>
      <c r="AU96" s="211" t="s">
        <v>73</v>
      </c>
      <c r="AV96" s="9" t="s">
        <v>80</v>
      </c>
      <c r="AW96" s="9" t="s">
        <v>35</v>
      </c>
      <c r="AX96" s="9" t="s">
        <v>73</v>
      </c>
      <c r="AY96" s="211" t="s">
        <v>167</v>
      </c>
    </row>
    <row r="97" s="10" customFormat="1">
      <c r="B97" s="212"/>
      <c r="C97" s="213"/>
      <c r="D97" s="199" t="s">
        <v>171</v>
      </c>
      <c r="E97" s="214" t="s">
        <v>19</v>
      </c>
      <c r="F97" s="215" t="s">
        <v>744</v>
      </c>
      <c r="G97" s="213"/>
      <c r="H97" s="216">
        <v>0.93000000000000005</v>
      </c>
      <c r="I97" s="217"/>
      <c r="J97" s="213"/>
      <c r="K97" s="213"/>
      <c r="L97" s="218"/>
      <c r="M97" s="219"/>
      <c r="N97" s="220"/>
      <c r="O97" s="220"/>
      <c r="P97" s="220"/>
      <c r="Q97" s="220"/>
      <c r="R97" s="220"/>
      <c r="S97" s="220"/>
      <c r="T97" s="221"/>
      <c r="AT97" s="222" t="s">
        <v>171</v>
      </c>
      <c r="AU97" s="222" t="s">
        <v>73</v>
      </c>
      <c r="AV97" s="10" t="s">
        <v>82</v>
      </c>
      <c r="AW97" s="10" t="s">
        <v>35</v>
      </c>
      <c r="AX97" s="10" t="s">
        <v>73</v>
      </c>
      <c r="AY97" s="222" t="s">
        <v>167</v>
      </c>
    </row>
    <row r="98" s="9" customFormat="1">
      <c r="B98" s="202"/>
      <c r="C98" s="203"/>
      <c r="D98" s="199" t="s">
        <v>171</v>
      </c>
      <c r="E98" s="204" t="s">
        <v>19</v>
      </c>
      <c r="F98" s="205" t="s">
        <v>746</v>
      </c>
      <c r="G98" s="203"/>
      <c r="H98" s="204" t="s">
        <v>19</v>
      </c>
      <c r="I98" s="206"/>
      <c r="J98" s="203"/>
      <c r="K98" s="203"/>
      <c r="L98" s="207"/>
      <c r="M98" s="208"/>
      <c r="N98" s="209"/>
      <c r="O98" s="209"/>
      <c r="P98" s="209"/>
      <c r="Q98" s="209"/>
      <c r="R98" s="209"/>
      <c r="S98" s="209"/>
      <c r="T98" s="210"/>
      <c r="AT98" s="211" t="s">
        <v>171</v>
      </c>
      <c r="AU98" s="211" t="s">
        <v>73</v>
      </c>
      <c r="AV98" s="9" t="s">
        <v>80</v>
      </c>
      <c r="AW98" s="9" t="s">
        <v>35</v>
      </c>
      <c r="AX98" s="9" t="s">
        <v>73</v>
      </c>
      <c r="AY98" s="211" t="s">
        <v>167</v>
      </c>
    </row>
    <row r="99" s="10" customFormat="1">
      <c r="B99" s="212"/>
      <c r="C99" s="213"/>
      <c r="D99" s="199" t="s">
        <v>171</v>
      </c>
      <c r="E99" s="214" t="s">
        <v>19</v>
      </c>
      <c r="F99" s="215" t="s">
        <v>747</v>
      </c>
      <c r="G99" s="213"/>
      <c r="H99" s="216">
        <v>0.5</v>
      </c>
      <c r="I99" s="217"/>
      <c r="J99" s="213"/>
      <c r="K99" s="213"/>
      <c r="L99" s="218"/>
      <c r="M99" s="219"/>
      <c r="N99" s="220"/>
      <c r="O99" s="220"/>
      <c r="P99" s="220"/>
      <c r="Q99" s="220"/>
      <c r="R99" s="220"/>
      <c r="S99" s="220"/>
      <c r="T99" s="221"/>
      <c r="AT99" s="222" t="s">
        <v>171</v>
      </c>
      <c r="AU99" s="222" t="s">
        <v>73</v>
      </c>
      <c r="AV99" s="10" t="s">
        <v>82</v>
      </c>
      <c r="AW99" s="10" t="s">
        <v>35</v>
      </c>
      <c r="AX99" s="10" t="s">
        <v>73</v>
      </c>
      <c r="AY99" s="222" t="s">
        <v>167</v>
      </c>
    </row>
    <row r="100" s="9" customFormat="1">
      <c r="B100" s="202"/>
      <c r="C100" s="203"/>
      <c r="D100" s="199" t="s">
        <v>171</v>
      </c>
      <c r="E100" s="204" t="s">
        <v>19</v>
      </c>
      <c r="F100" s="205" t="s">
        <v>748</v>
      </c>
      <c r="G100" s="203"/>
      <c r="H100" s="204" t="s">
        <v>19</v>
      </c>
      <c r="I100" s="206"/>
      <c r="J100" s="203"/>
      <c r="K100" s="203"/>
      <c r="L100" s="207"/>
      <c r="M100" s="208"/>
      <c r="N100" s="209"/>
      <c r="O100" s="209"/>
      <c r="P100" s="209"/>
      <c r="Q100" s="209"/>
      <c r="R100" s="209"/>
      <c r="S100" s="209"/>
      <c r="T100" s="210"/>
      <c r="AT100" s="211" t="s">
        <v>171</v>
      </c>
      <c r="AU100" s="211" t="s">
        <v>73</v>
      </c>
      <c r="AV100" s="9" t="s">
        <v>80</v>
      </c>
      <c r="AW100" s="9" t="s">
        <v>35</v>
      </c>
      <c r="AX100" s="9" t="s">
        <v>73</v>
      </c>
      <c r="AY100" s="211" t="s">
        <v>167</v>
      </c>
    </row>
    <row r="101" s="10" customFormat="1">
      <c r="B101" s="212"/>
      <c r="C101" s="213"/>
      <c r="D101" s="199" t="s">
        <v>171</v>
      </c>
      <c r="E101" s="214" t="s">
        <v>19</v>
      </c>
      <c r="F101" s="215" t="s">
        <v>679</v>
      </c>
      <c r="G101" s="213"/>
      <c r="H101" s="216">
        <v>0.34999999999999998</v>
      </c>
      <c r="I101" s="217"/>
      <c r="J101" s="213"/>
      <c r="K101" s="213"/>
      <c r="L101" s="218"/>
      <c r="M101" s="219"/>
      <c r="N101" s="220"/>
      <c r="O101" s="220"/>
      <c r="P101" s="220"/>
      <c r="Q101" s="220"/>
      <c r="R101" s="220"/>
      <c r="S101" s="220"/>
      <c r="T101" s="221"/>
      <c r="AT101" s="222" t="s">
        <v>171</v>
      </c>
      <c r="AU101" s="222" t="s">
        <v>73</v>
      </c>
      <c r="AV101" s="10" t="s">
        <v>82</v>
      </c>
      <c r="AW101" s="10" t="s">
        <v>35</v>
      </c>
      <c r="AX101" s="10" t="s">
        <v>73</v>
      </c>
      <c r="AY101" s="222" t="s">
        <v>167</v>
      </c>
    </row>
    <row r="102" s="9" customFormat="1">
      <c r="B102" s="202"/>
      <c r="C102" s="203"/>
      <c r="D102" s="199" t="s">
        <v>171</v>
      </c>
      <c r="E102" s="204" t="s">
        <v>19</v>
      </c>
      <c r="F102" s="205" t="s">
        <v>749</v>
      </c>
      <c r="G102" s="203"/>
      <c r="H102" s="204" t="s">
        <v>19</v>
      </c>
      <c r="I102" s="206"/>
      <c r="J102" s="203"/>
      <c r="K102" s="203"/>
      <c r="L102" s="207"/>
      <c r="M102" s="208"/>
      <c r="N102" s="209"/>
      <c r="O102" s="209"/>
      <c r="P102" s="209"/>
      <c r="Q102" s="209"/>
      <c r="R102" s="209"/>
      <c r="S102" s="209"/>
      <c r="T102" s="210"/>
      <c r="AT102" s="211" t="s">
        <v>171</v>
      </c>
      <c r="AU102" s="211" t="s">
        <v>73</v>
      </c>
      <c r="AV102" s="9" t="s">
        <v>80</v>
      </c>
      <c r="AW102" s="9" t="s">
        <v>35</v>
      </c>
      <c r="AX102" s="9" t="s">
        <v>73</v>
      </c>
      <c r="AY102" s="211" t="s">
        <v>167</v>
      </c>
    </row>
    <row r="103" s="10" customFormat="1">
      <c r="B103" s="212"/>
      <c r="C103" s="213"/>
      <c r="D103" s="199" t="s">
        <v>171</v>
      </c>
      <c r="E103" s="214" t="s">
        <v>19</v>
      </c>
      <c r="F103" s="215" t="s">
        <v>750</v>
      </c>
      <c r="G103" s="213"/>
      <c r="H103" s="216">
        <v>2.8500000000000001</v>
      </c>
      <c r="I103" s="217"/>
      <c r="J103" s="213"/>
      <c r="K103" s="213"/>
      <c r="L103" s="218"/>
      <c r="M103" s="219"/>
      <c r="N103" s="220"/>
      <c r="O103" s="220"/>
      <c r="P103" s="220"/>
      <c r="Q103" s="220"/>
      <c r="R103" s="220"/>
      <c r="S103" s="220"/>
      <c r="T103" s="221"/>
      <c r="AT103" s="222" t="s">
        <v>171</v>
      </c>
      <c r="AU103" s="222" t="s">
        <v>73</v>
      </c>
      <c r="AV103" s="10" t="s">
        <v>82</v>
      </c>
      <c r="AW103" s="10" t="s">
        <v>35</v>
      </c>
      <c r="AX103" s="10" t="s">
        <v>73</v>
      </c>
      <c r="AY103" s="222" t="s">
        <v>167</v>
      </c>
    </row>
    <row r="104" s="9" customFormat="1">
      <c r="B104" s="202"/>
      <c r="C104" s="203"/>
      <c r="D104" s="199" t="s">
        <v>171</v>
      </c>
      <c r="E104" s="204" t="s">
        <v>19</v>
      </c>
      <c r="F104" s="205" t="s">
        <v>751</v>
      </c>
      <c r="G104" s="203"/>
      <c r="H104" s="204" t="s">
        <v>19</v>
      </c>
      <c r="I104" s="206"/>
      <c r="J104" s="203"/>
      <c r="K104" s="203"/>
      <c r="L104" s="207"/>
      <c r="M104" s="208"/>
      <c r="N104" s="209"/>
      <c r="O104" s="209"/>
      <c r="P104" s="209"/>
      <c r="Q104" s="209"/>
      <c r="R104" s="209"/>
      <c r="S104" s="209"/>
      <c r="T104" s="210"/>
      <c r="AT104" s="211" t="s">
        <v>171</v>
      </c>
      <c r="AU104" s="211" t="s">
        <v>73</v>
      </c>
      <c r="AV104" s="9" t="s">
        <v>80</v>
      </c>
      <c r="AW104" s="9" t="s">
        <v>35</v>
      </c>
      <c r="AX104" s="9" t="s">
        <v>73</v>
      </c>
      <c r="AY104" s="211" t="s">
        <v>167</v>
      </c>
    </row>
    <row r="105" s="10" customFormat="1">
      <c r="B105" s="212"/>
      <c r="C105" s="213"/>
      <c r="D105" s="199" t="s">
        <v>171</v>
      </c>
      <c r="E105" s="214" t="s">
        <v>19</v>
      </c>
      <c r="F105" s="215" t="s">
        <v>747</v>
      </c>
      <c r="G105" s="213"/>
      <c r="H105" s="216">
        <v>0.5</v>
      </c>
      <c r="I105" s="217"/>
      <c r="J105" s="213"/>
      <c r="K105" s="213"/>
      <c r="L105" s="218"/>
      <c r="M105" s="219"/>
      <c r="N105" s="220"/>
      <c r="O105" s="220"/>
      <c r="P105" s="220"/>
      <c r="Q105" s="220"/>
      <c r="R105" s="220"/>
      <c r="S105" s="220"/>
      <c r="T105" s="221"/>
      <c r="AT105" s="222" t="s">
        <v>171</v>
      </c>
      <c r="AU105" s="222" t="s">
        <v>73</v>
      </c>
      <c r="AV105" s="10" t="s">
        <v>82</v>
      </c>
      <c r="AW105" s="10" t="s">
        <v>35</v>
      </c>
      <c r="AX105" s="10" t="s">
        <v>73</v>
      </c>
      <c r="AY105" s="222" t="s">
        <v>167</v>
      </c>
    </row>
    <row r="106" s="9" customFormat="1">
      <c r="B106" s="202"/>
      <c r="C106" s="203"/>
      <c r="D106" s="199" t="s">
        <v>171</v>
      </c>
      <c r="E106" s="204" t="s">
        <v>19</v>
      </c>
      <c r="F106" s="205" t="s">
        <v>752</v>
      </c>
      <c r="G106" s="203"/>
      <c r="H106" s="204" t="s">
        <v>19</v>
      </c>
      <c r="I106" s="206"/>
      <c r="J106" s="203"/>
      <c r="K106" s="203"/>
      <c r="L106" s="207"/>
      <c r="M106" s="208"/>
      <c r="N106" s="209"/>
      <c r="O106" s="209"/>
      <c r="P106" s="209"/>
      <c r="Q106" s="209"/>
      <c r="R106" s="209"/>
      <c r="S106" s="209"/>
      <c r="T106" s="210"/>
      <c r="AT106" s="211" t="s">
        <v>171</v>
      </c>
      <c r="AU106" s="211" t="s">
        <v>73</v>
      </c>
      <c r="AV106" s="9" t="s">
        <v>80</v>
      </c>
      <c r="AW106" s="9" t="s">
        <v>35</v>
      </c>
      <c r="AX106" s="9" t="s">
        <v>73</v>
      </c>
      <c r="AY106" s="211" t="s">
        <v>167</v>
      </c>
    </row>
    <row r="107" s="10" customFormat="1">
      <c r="B107" s="212"/>
      <c r="C107" s="213"/>
      <c r="D107" s="199" t="s">
        <v>171</v>
      </c>
      <c r="E107" s="214" t="s">
        <v>19</v>
      </c>
      <c r="F107" s="215" t="s">
        <v>679</v>
      </c>
      <c r="G107" s="213"/>
      <c r="H107" s="216">
        <v>0.34999999999999998</v>
      </c>
      <c r="I107" s="217"/>
      <c r="J107" s="213"/>
      <c r="K107" s="213"/>
      <c r="L107" s="218"/>
      <c r="M107" s="219"/>
      <c r="N107" s="220"/>
      <c r="O107" s="220"/>
      <c r="P107" s="220"/>
      <c r="Q107" s="220"/>
      <c r="R107" s="220"/>
      <c r="S107" s="220"/>
      <c r="T107" s="221"/>
      <c r="AT107" s="222" t="s">
        <v>171</v>
      </c>
      <c r="AU107" s="222" t="s">
        <v>73</v>
      </c>
      <c r="AV107" s="10" t="s">
        <v>82</v>
      </c>
      <c r="AW107" s="10" t="s">
        <v>35</v>
      </c>
      <c r="AX107" s="10" t="s">
        <v>73</v>
      </c>
      <c r="AY107" s="222" t="s">
        <v>167</v>
      </c>
    </row>
    <row r="108" s="9" customFormat="1">
      <c r="B108" s="202"/>
      <c r="C108" s="203"/>
      <c r="D108" s="199" t="s">
        <v>171</v>
      </c>
      <c r="E108" s="204" t="s">
        <v>19</v>
      </c>
      <c r="F108" s="205" t="s">
        <v>753</v>
      </c>
      <c r="G108" s="203"/>
      <c r="H108" s="204" t="s">
        <v>19</v>
      </c>
      <c r="I108" s="206"/>
      <c r="J108" s="203"/>
      <c r="K108" s="203"/>
      <c r="L108" s="207"/>
      <c r="M108" s="208"/>
      <c r="N108" s="209"/>
      <c r="O108" s="209"/>
      <c r="P108" s="209"/>
      <c r="Q108" s="209"/>
      <c r="R108" s="209"/>
      <c r="S108" s="209"/>
      <c r="T108" s="210"/>
      <c r="AT108" s="211" t="s">
        <v>171</v>
      </c>
      <c r="AU108" s="211" t="s">
        <v>73</v>
      </c>
      <c r="AV108" s="9" t="s">
        <v>80</v>
      </c>
      <c r="AW108" s="9" t="s">
        <v>35</v>
      </c>
      <c r="AX108" s="9" t="s">
        <v>73</v>
      </c>
      <c r="AY108" s="211" t="s">
        <v>167</v>
      </c>
    </row>
    <row r="109" s="10" customFormat="1">
      <c r="B109" s="212"/>
      <c r="C109" s="213"/>
      <c r="D109" s="199" t="s">
        <v>171</v>
      </c>
      <c r="E109" s="214" t="s">
        <v>19</v>
      </c>
      <c r="F109" s="215" t="s">
        <v>675</v>
      </c>
      <c r="G109" s="213"/>
      <c r="H109" s="216">
        <v>0.90000000000000002</v>
      </c>
      <c r="I109" s="217"/>
      <c r="J109" s="213"/>
      <c r="K109" s="213"/>
      <c r="L109" s="218"/>
      <c r="M109" s="219"/>
      <c r="N109" s="220"/>
      <c r="O109" s="220"/>
      <c r="P109" s="220"/>
      <c r="Q109" s="220"/>
      <c r="R109" s="220"/>
      <c r="S109" s="220"/>
      <c r="T109" s="221"/>
      <c r="AT109" s="222" t="s">
        <v>171</v>
      </c>
      <c r="AU109" s="222" t="s">
        <v>73</v>
      </c>
      <c r="AV109" s="10" t="s">
        <v>82</v>
      </c>
      <c r="AW109" s="10" t="s">
        <v>35</v>
      </c>
      <c r="AX109" s="10" t="s">
        <v>73</v>
      </c>
      <c r="AY109" s="222" t="s">
        <v>167</v>
      </c>
    </row>
    <row r="110" s="9" customFormat="1">
      <c r="B110" s="202"/>
      <c r="C110" s="203"/>
      <c r="D110" s="199" t="s">
        <v>171</v>
      </c>
      <c r="E110" s="204" t="s">
        <v>19</v>
      </c>
      <c r="F110" s="205" t="s">
        <v>754</v>
      </c>
      <c r="G110" s="203"/>
      <c r="H110" s="204" t="s">
        <v>19</v>
      </c>
      <c r="I110" s="206"/>
      <c r="J110" s="203"/>
      <c r="K110" s="203"/>
      <c r="L110" s="207"/>
      <c r="M110" s="208"/>
      <c r="N110" s="209"/>
      <c r="O110" s="209"/>
      <c r="P110" s="209"/>
      <c r="Q110" s="209"/>
      <c r="R110" s="209"/>
      <c r="S110" s="209"/>
      <c r="T110" s="210"/>
      <c r="AT110" s="211" t="s">
        <v>171</v>
      </c>
      <c r="AU110" s="211" t="s">
        <v>73</v>
      </c>
      <c r="AV110" s="9" t="s">
        <v>80</v>
      </c>
      <c r="AW110" s="9" t="s">
        <v>35</v>
      </c>
      <c r="AX110" s="9" t="s">
        <v>73</v>
      </c>
      <c r="AY110" s="211" t="s">
        <v>167</v>
      </c>
    </row>
    <row r="111" s="10" customFormat="1">
      <c r="B111" s="212"/>
      <c r="C111" s="213"/>
      <c r="D111" s="199" t="s">
        <v>171</v>
      </c>
      <c r="E111" s="214" t="s">
        <v>19</v>
      </c>
      <c r="F111" s="215" t="s">
        <v>687</v>
      </c>
      <c r="G111" s="213"/>
      <c r="H111" s="216">
        <v>0.75</v>
      </c>
      <c r="I111" s="217"/>
      <c r="J111" s="213"/>
      <c r="K111" s="213"/>
      <c r="L111" s="218"/>
      <c r="M111" s="219"/>
      <c r="N111" s="220"/>
      <c r="O111" s="220"/>
      <c r="P111" s="220"/>
      <c r="Q111" s="220"/>
      <c r="R111" s="220"/>
      <c r="S111" s="220"/>
      <c r="T111" s="221"/>
      <c r="AT111" s="222" t="s">
        <v>171</v>
      </c>
      <c r="AU111" s="222" t="s">
        <v>73</v>
      </c>
      <c r="AV111" s="10" t="s">
        <v>82</v>
      </c>
      <c r="AW111" s="10" t="s">
        <v>35</v>
      </c>
      <c r="AX111" s="10" t="s">
        <v>73</v>
      </c>
      <c r="AY111" s="222" t="s">
        <v>167</v>
      </c>
    </row>
    <row r="112" s="9" customFormat="1">
      <c r="B112" s="202"/>
      <c r="C112" s="203"/>
      <c r="D112" s="199" t="s">
        <v>171</v>
      </c>
      <c r="E112" s="204" t="s">
        <v>19</v>
      </c>
      <c r="F112" s="205" t="s">
        <v>755</v>
      </c>
      <c r="G112" s="203"/>
      <c r="H112" s="204" t="s">
        <v>19</v>
      </c>
      <c r="I112" s="206"/>
      <c r="J112" s="203"/>
      <c r="K112" s="203"/>
      <c r="L112" s="207"/>
      <c r="M112" s="208"/>
      <c r="N112" s="209"/>
      <c r="O112" s="209"/>
      <c r="P112" s="209"/>
      <c r="Q112" s="209"/>
      <c r="R112" s="209"/>
      <c r="S112" s="209"/>
      <c r="T112" s="210"/>
      <c r="AT112" s="211" t="s">
        <v>171</v>
      </c>
      <c r="AU112" s="211" t="s">
        <v>73</v>
      </c>
      <c r="AV112" s="9" t="s">
        <v>80</v>
      </c>
      <c r="AW112" s="9" t="s">
        <v>35</v>
      </c>
      <c r="AX112" s="9" t="s">
        <v>73</v>
      </c>
      <c r="AY112" s="211" t="s">
        <v>167</v>
      </c>
    </row>
    <row r="113" s="10" customFormat="1">
      <c r="B113" s="212"/>
      <c r="C113" s="213"/>
      <c r="D113" s="199" t="s">
        <v>171</v>
      </c>
      <c r="E113" s="214" t="s">
        <v>19</v>
      </c>
      <c r="F113" s="215" t="s">
        <v>685</v>
      </c>
      <c r="G113" s="213"/>
      <c r="H113" s="216">
        <v>0.69999999999999996</v>
      </c>
      <c r="I113" s="217"/>
      <c r="J113" s="213"/>
      <c r="K113" s="213"/>
      <c r="L113" s="218"/>
      <c r="M113" s="219"/>
      <c r="N113" s="220"/>
      <c r="O113" s="220"/>
      <c r="P113" s="220"/>
      <c r="Q113" s="220"/>
      <c r="R113" s="220"/>
      <c r="S113" s="220"/>
      <c r="T113" s="221"/>
      <c r="AT113" s="222" t="s">
        <v>171</v>
      </c>
      <c r="AU113" s="222" t="s">
        <v>73</v>
      </c>
      <c r="AV113" s="10" t="s">
        <v>82</v>
      </c>
      <c r="AW113" s="10" t="s">
        <v>35</v>
      </c>
      <c r="AX113" s="10" t="s">
        <v>73</v>
      </c>
      <c r="AY113" s="222" t="s">
        <v>167</v>
      </c>
    </row>
    <row r="114" s="9" customFormat="1">
      <c r="B114" s="202"/>
      <c r="C114" s="203"/>
      <c r="D114" s="199" t="s">
        <v>171</v>
      </c>
      <c r="E114" s="204" t="s">
        <v>19</v>
      </c>
      <c r="F114" s="205" t="s">
        <v>756</v>
      </c>
      <c r="G114" s="203"/>
      <c r="H114" s="204" t="s">
        <v>19</v>
      </c>
      <c r="I114" s="206"/>
      <c r="J114" s="203"/>
      <c r="K114" s="203"/>
      <c r="L114" s="207"/>
      <c r="M114" s="208"/>
      <c r="N114" s="209"/>
      <c r="O114" s="209"/>
      <c r="P114" s="209"/>
      <c r="Q114" s="209"/>
      <c r="R114" s="209"/>
      <c r="S114" s="209"/>
      <c r="T114" s="210"/>
      <c r="AT114" s="211" t="s">
        <v>171</v>
      </c>
      <c r="AU114" s="211" t="s">
        <v>73</v>
      </c>
      <c r="AV114" s="9" t="s">
        <v>80</v>
      </c>
      <c r="AW114" s="9" t="s">
        <v>35</v>
      </c>
      <c r="AX114" s="9" t="s">
        <v>73</v>
      </c>
      <c r="AY114" s="211" t="s">
        <v>167</v>
      </c>
    </row>
    <row r="115" s="10" customFormat="1">
      <c r="B115" s="212"/>
      <c r="C115" s="213"/>
      <c r="D115" s="199" t="s">
        <v>171</v>
      </c>
      <c r="E115" s="214" t="s">
        <v>19</v>
      </c>
      <c r="F115" s="215" t="s">
        <v>757</v>
      </c>
      <c r="G115" s="213"/>
      <c r="H115" s="216">
        <v>0.55000000000000004</v>
      </c>
      <c r="I115" s="217"/>
      <c r="J115" s="213"/>
      <c r="K115" s="213"/>
      <c r="L115" s="218"/>
      <c r="M115" s="219"/>
      <c r="N115" s="220"/>
      <c r="O115" s="220"/>
      <c r="P115" s="220"/>
      <c r="Q115" s="220"/>
      <c r="R115" s="220"/>
      <c r="S115" s="220"/>
      <c r="T115" s="221"/>
      <c r="AT115" s="222" t="s">
        <v>171</v>
      </c>
      <c r="AU115" s="222" t="s">
        <v>73</v>
      </c>
      <c r="AV115" s="10" t="s">
        <v>82</v>
      </c>
      <c r="AW115" s="10" t="s">
        <v>35</v>
      </c>
      <c r="AX115" s="10" t="s">
        <v>73</v>
      </c>
      <c r="AY115" s="222" t="s">
        <v>167</v>
      </c>
    </row>
    <row r="116" s="11" customFormat="1">
      <c r="B116" s="223"/>
      <c r="C116" s="224"/>
      <c r="D116" s="199" t="s">
        <v>171</v>
      </c>
      <c r="E116" s="225" t="s">
        <v>19</v>
      </c>
      <c r="F116" s="226" t="s">
        <v>184</v>
      </c>
      <c r="G116" s="224"/>
      <c r="H116" s="227">
        <v>9.3100000000000005</v>
      </c>
      <c r="I116" s="228"/>
      <c r="J116" s="224"/>
      <c r="K116" s="224"/>
      <c r="L116" s="229"/>
      <c r="M116" s="230"/>
      <c r="N116" s="231"/>
      <c r="O116" s="231"/>
      <c r="P116" s="231"/>
      <c r="Q116" s="231"/>
      <c r="R116" s="231"/>
      <c r="S116" s="231"/>
      <c r="T116" s="232"/>
      <c r="AT116" s="233" t="s">
        <v>171</v>
      </c>
      <c r="AU116" s="233" t="s">
        <v>73</v>
      </c>
      <c r="AV116" s="11" t="s">
        <v>166</v>
      </c>
      <c r="AW116" s="11" t="s">
        <v>35</v>
      </c>
      <c r="AX116" s="11" t="s">
        <v>80</v>
      </c>
      <c r="AY116" s="233" t="s">
        <v>167</v>
      </c>
    </row>
    <row r="117" s="1" customFormat="1" ht="56.25" customHeight="1">
      <c r="B117" s="38"/>
      <c r="C117" s="187" t="s">
        <v>82</v>
      </c>
      <c r="D117" s="187" t="s">
        <v>161</v>
      </c>
      <c r="E117" s="188" t="s">
        <v>688</v>
      </c>
      <c r="F117" s="189" t="s">
        <v>689</v>
      </c>
      <c r="G117" s="190" t="s">
        <v>213</v>
      </c>
      <c r="H117" s="191">
        <v>728.27999999999997</v>
      </c>
      <c r="I117" s="192"/>
      <c r="J117" s="193">
        <f>ROUND(I117*H117,2)</f>
        <v>0</v>
      </c>
      <c r="K117" s="189" t="s">
        <v>165</v>
      </c>
      <c r="L117" s="43"/>
      <c r="M117" s="194" t="s">
        <v>19</v>
      </c>
      <c r="N117" s="195" t="s">
        <v>44</v>
      </c>
      <c r="O117" s="79"/>
      <c r="P117" s="196">
        <f>O117*H117</f>
        <v>0</v>
      </c>
      <c r="Q117" s="196">
        <v>0</v>
      </c>
      <c r="R117" s="196">
        <f>Q117*H117</f>
        <v>0</v>
      </c>
      <c r="S117" s="196">
        <v>0</v>
      </c>
      <c r="T117" s="197">
        <f>S117*H117</f>
        <v>0</v>
      </c>
      <c r="AR117" s="17" t="s">
        <v>166</v>
      </c>
      <c r="AT117" s="17" t="s">
        <v>161</v>
      </c>
      <c r="AU117" s="17" t="s">
        <v>73</v>
      </c>
      <c r="AY117" s="17" t="s">
        <v>167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7" t="s">
        <v>80</v>
      </c>
      <c r="BK117" s="198">
        <f>ROUND(I117*H117,2)</f>
        <v>0</v>
      </c>
      <c r="BL117" s="17" t="s">
        <v>166</v>
      </c>
      <c r="BM117" s="17" t="s">
        <v>758</v>
      </c>
    </row>
    <row r="118" s="1" customFormat="1">
      <c r="B118" s="38"/>
      <c r="C118" s="39"/>
      <c r="D118" s="199" t="s">
        <v>169</v>
      </c>
      <c r="E118" s="39"/>
      <c r="F118" s="200" t="s">
        <v>659</v>
      </c>
      <c r="G118" s="39"/>
      <c r="H118" s="39"/>
      <c r="I118" s="143"/>
      <c r="J118" s="39"/>
      <c r="K118" s="39"/>
      <c r="L118" s="43"/>
      <c r="M118" s="201"/>
      <c r="N118" s="79"/>
      <c r="O118" s="79"/>
      <c r="P118" s="79"/>
      <c r="Q118" s="79"/>
      <c r="R118" s="79"/>
      <c r="S118" s="79"/>
      <c r="T118" s="80"/>
      <c r="AT118" s="17" t="s">
        <v>169</v>
      </c>
      <c r="AU118" s="17" t="s">
        <v>73</v>
      </c>
    </row>
    <row r="119" s="9" customFormat="1">
      <c r="B119" s="202"/>
      <c r="C119" s="203"/>
      <c r="D119" s="199" t="s">
        <v>171</v>
      </c>
      <c r="E119" s="204" t="s">
        <v>19</v>
      </c>
      <c r="F119" s="205" t="s">
        <v>759</v>
      </c>
      <c r="G119" s="203"/>
      <c r="H119" s="204" t="s">
        <v>19</v>
      </c>
      <c r="I119" s="206"/>
      <c r="J119" s="203"/>
      <c r="K119" s="203"/>
      <c r="L119" s="207"/>
      <c r="M119" s="208"/>
      <c r="N119" s="209"/>
      <c r="O119" s="209"/>
      <c r="P119" s="209"/>
      <c r="Q119" s="209"/>
      <c r="R119" s="209"/>
      <c r="S119" s="209"/>
      <c r="T119" s="210"/>
      <c r="AT119" s="211" t="s">
        <v>171</v>
      </c>
      <c r="AU119" s="211" t="s">
        <v>73</v>
      </c>
      <c r="AV119" s="9" t="s">
        <v>80</v>
      </c>
      <c r="AW119" s="9" t="s">
        <v>35</v>
      </c>
      <c r="AX119" s="9" t="s">
        <v>73</v>
      </c>
      <c r="AY119" s="211" t="s">
        <v>167</v>
      </c>
    </row>
    <row r="120" s="10" customFormat="1">
      <c r="B120" s="212"/>
      <c r="C120" s="213"/>
      <c r="D120" s="199" t="s">
        <v>171</v>
      </c>
      <c r="E120" s="214" t="s">
        <v>19</v>
      </c>
      <c r="F120" s="215" t="s">
        <v>760</v>
      </c>
      <c r="G120" s="213"/>
      <c r="H120" s="216">
        <v>364.13999999999999</v>
      </c>
      <c r="I120" s="217"/>
      <c r="J120" s="213"/>
      <c r="K120" s="213"/>
      <c r="L120" s="218"/>
      <c r="M120" s="219"/>
      <c r="N120" s="220"/>
      <c r="O120" s="220"/>
      <c r="P120" s="220"/>
      <c r="Q120" s="220"/>
      <c r="R120" s="220"/>
      <c r="S120" s="220"/>
      <c r="T120" s="221"/>
      <c r="AT120" s="222" t="s">
        <v>171</v>
      </c>
      <c r="AU120" s="222" t="s">
        <v>73</v>
      </c>
      <c r="AV120" s="10" t="s">
        <v>82</v>
      </c>
      <c r="AW120" s="10" t="s">
        <v>35</v>
      </c>
      <c r="AX120" s="10" t="s">
        <v>73</v>
      </c>
      <c r="AY120" s="222" t="s">
        <v>167</v>
      </c>
    </row>
    <row r="121" s="9" customFormat="1">
      <c r="B121" s="202"/>
      <c r="C121" s="203"/>
      <c r="D121" s="199" t="s">
        <v>171</v>
      </c>
      <c r="E121" s="204" t="s">
        <v>19</v>
      </c>
      <c r="F121" s="205" t="s">
        <v>761</v>
      </c>
      <c r="G121" s="203"/>
      <c r="H121" s="204" t="s">
        <v>19</v>
      </c>
      <c r="I121" s="206"/>
      <c r="J121" s="203"/>
      <c r="K121" s="203"/>
      <c r="L121" s="207"/>
      <c r="M121" s="208"/>
      <c r="N121" s="209"/>
      <c r="O121" s="209"/>
      <c r="P121" s="209"/>
      <c r="Q121" s="209"/>
      <c r="R121" s="209"/>
      <c r="S121" s="209"/>
      <c r="T121" s="210"/>
      <c r="AT121" s="211" t="s">
        <v>171</v>
      </c>
      <c r="AU121" s="211" t="s">
        <v>73</v>
      </c>
      <c r="AV121" s="9" t="s">
        <v>80</v>
      </c>
      <c r="AW121" s="9" t="s">
        <v>35</v>
      </c>
      <c r="AX121" s="9" t="s">
        <v>73</v>
      </c>
      <c r="AY121" s="211" t="s">
        <v>167</v>
      </c>
    </row>
    <row r="122" s="10" customFormat="1">
      <c r="B122" s="212"/>
      <c r="C122" s="213"/>
      <c r="D122" s="199" t="s">
        <v>171</v>
      </c>
      <c r="E122" s="214" t="s">
        <v>19</v>
      </c>
      <c r="F122" s="215" t="s">
        <v>760</v>
      </c>
      <c r="G122" s="213"/>
      <c r="H122" s="216">
        <v>364.13999999999999</v>
      </c>
      <c r="I122" s="217"/>
      <c r="J122" s="213"/>
      <c r="K122" s="213"/>
      <c r="L122" s="218"/>
      <c r="M122" s="219"/>
      <c r="N122" s="220"/>
      <c r="O122" s="220"/>
      <c r="P122" s="220"/>
      <c r="Q122" s="220"/>
      <c r="R122" s="220"/>
      <c r="S122" s="220"/>
      <c r="T122" s="221"/>
      <c r="AT122" s="222" t="s">
        <v>171</v>
      </c>
      <c r="AU122" s="222" t="s">
        <v>73</v>
      </c>
      <c r="AV122" s="10" t="s">
        <v>82</v>
      </c>
      <c r="AW122" s="10" t="s">
        <v>35</v>
      </c>
      <c r="AX122" s="10" t="s">
        <v>73</v>
      </c>
      <c r="AY122" s="222" t="s">
        <v>167</v>
      </c>
    </row>
    <row r="123" s="11" customFormat="1">
      <c r="B123" s="223"/>
      <c r="C123" s="224"/>
      <c r="D123" s="199" t="s">
        <v>171</v>
      </c>
      <c r="E123" s="225" t="s">
        <v>19</v>
      </c>
      <c r="F123" s="226" t="s">
        <v>184</v>
      </c>
      <c r="G123" s="224"/>
      <c r="H123" s="227">
        <v>728.27999999999997</v>
      </c>
      <c r="I123" s="228"/>
      <c r="J123" s="224"/>
      <c r="K123" s="224"/>
      <c r="L123" s="229"/>
      <c r="M123" s="230"/>
      <c r="N123" s="231"/>
      <c r="O123" s="231"/>
      <c r="P123" s="231"/>
      <c r="Q123" s="231"/>
      <c r="R123" s="231"/>
      <c r="S123" s="231"/>
      <c r="T123" s="232"/>
      <c r="AT123" s="233" t="s">
        <v>171</v>
      </c>
      <c r="AU123" s="233" t="s">
        <v>73</v>
      </c>
      <c r="AV123" s="11" t="s">
        <v>166</v>
      </c>
      <c r="AW123" s="11" t="s">
        <v>35</v>
      </c>
      <c r="AX123" s="11" t="s">
        <v>80</v>
      </c>
      <c r="AY123" s="233" t="s">
        <v>167</v>
      </c>
    </row>
    <row r="124" s="1" customFormat="1" ht="33.75" customHeight="1">
      <c r="B124" s="38"/>
      <c r="C124" s="187" t="s">
        <v>89</v>
      </c>
      <c r="D124" s="187" t="s">
        <v>161</v>
      </c>
      <c r="E124" s="188" t="s">
        <v>190</v>
      </c>
      <c r="F124" s="189" t="s">
        <v>694</v>
      </c>
      <c r="G124" s="190" t="s">
        <v>192</v>
      </c>
      <c r="H124" s="191">
        <v>396</v>
      </c>
      <c r="I124" s="192"/>
      <c r="J124" s="193">
        <f>ROUND(I124*H124,2)</f>
        <v>0</v>
      </c>
      <c r="K124" s="189" t="s">
        <v>165</v>
      </c>
      <c r="L124" s="43"/>
      <c r="M124" s="194" t="s">
        <v>19</v>
      </c>
      <c r="N124" s="195" t="s">
        <v>44</v>
      </c>
      <c r="O124" s="79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AR124" s="17" t="s">
        <v>166</v>
      </c>
      <c r="AT124" s="17" t="s">
        <v>161</v>
      </c>
      <c r="AU124" s="17" t="s">
        <v>73</v>
      </c>
      <c r="AY124" s="17" t="s">
        <v>167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7" t="s">
        <v>80</v>
      </c>
      <c r="BK124" s="198">
        <f>ROUND(I124*H124,2)</f>
        <v>0</v>
      </c>
      <c r="BL124" s="17" t="s">
        <v>166</v>
      </c>
      <c r="BM124" s="17" t="s">
        <v>762</v>
      </c>
    </row>
    <row r="125" s="1" customFormat="1">
      <c r="B125" s="38"/>
      <c r="C125" s="39"/>
      <c r="D125" s="199" t="s">
        <v>169</v>
      </c>
      <c r="E125" s="39"/>
      <c r="F125" s="200" t="s">
        <v>696</v>
      </c>
      <c r="G125" s="39"/>
      <c r="H125" s="39"/>
      <c r="I125" s="143"/>
      <c r="J125" s="39"/>
      <c r="K125" s="39"/>
      <c r="L125" s="43"/>
      <c r="M125" s="201"/>
      <c r="N125" s="79"/>
      <c r="O125" s="79"/>
      <c r="P125" s="79"/>
      <c r="Q125" s="79"/>
      <c r="R125" s="79"/>
      <c r="S125" s="79"/>
      <c r="T125" s="80"/>
      <c r="AT125" s="17" t="s">
        <v>169</v>
      </c>
      <c r="AU125" s="17" t="s">
        <v>73</v>
      </c>
    </row>
    <row r="126" s="9" customFormat="1">
      <c r="B126" s="202"/>
      <c r="C126" s="203"/>
      <c r="D126" s="199" t="s">
        <v>171</v>
      </c>
      <c r="E126" s="204" t="s">
        <v>19</v>
      </c>
      <c r="F126" s="205" t="s">
        <v>763</v>
      </c>
      <c r="G126" s="203"/>
      <c r="H126" s="204" t="s">
        <v>19</v>
      </c>
      <c r="I126" s="206"/>
      <c r="J126" s="203"/>
      <c r="K126" s="203"/>
      <c r="L126" s="207"/>
      <c r="M126" s="208"/>
      <c r="N126" s="209"/>
      <c r="O126" s="209"/>
      <c r="P126" s="209"/>
      <c r="Q126" s="209"/>
      <c r="R126" s="209"/>
      <c r="S126" s="209"/>
      <c r="T126" s="210"/>
      <c r="AT126" s="211" t="s">
        <v>171</v>
      </c>
      <c r="AU126" s="211" t="s">
        <v>73</v>
      </c>
      <c r="AV126" s="9" t="s">
        <v>80</v>
      </c>
      <c r="AW126" s="9" t="s">
        <v>35</v>
      </c>
      <c r="AX126" s="9" t="s">
        <v>73</v>
      </c>
      <c r="AY126" s="211" t="s">
        <v>167</v>
      </c>
    </row>
    <row r="127" s="10" customFormat="1">
      <c r="B127" s="212"/>
      <c r="C127" s="213"/>
      <c r="D127" s="199" t="s">
        <v>171</v>
      </c>
      <c r="E127" s="214" t="s">
        <v>19</v>
      </c>
      <c r="F127" s="215" t="s">
        <v>698</v>
      </c>
      <c r="G127" s="213"/>
      <c r="H127" s="216">
        <v>396</v>
      </c>
      <c r="I127" s="217"/>
      <c r="J127" s="213"/>
      <c r="K127" s="213"/>
      <c r="L127" s="218"/>
      <c r="M127" s="219"/>
      <c r="N127" s="220"/>
      <c r="O127" s="220"/>
      <c r="P127" s="220"/>
      <c r="Q127" s="220"/>
      <c r="R127" s="220"/>
      <c r="S127" s="220"/>
      <c r="T127" s="221"/>
      <c r="AT127" s="222" t="s">
        <v>171</v>
      </c>
      <c r="AU127" s="222" t="s">
        <v>73</v>
      </c>
      <c r="AV127" s="10" t="s">
        <v>82</v>
      </c>
      <c r="AW127" s="10" t="s">
        <v>35</v>
      </c>
      <c r="AX127" s="10" t="s">
        <v>80</v>
      </c>
      <c r="AY127" s="222" t="s">
        <v>167</v>
      </c>
    </row>
    <row r="128" s="1" customFormat="1" ht="22.5" customHeight="1">
      <c r="B128" s="38"/>
      <c r="C128" s="234" t="s">
        <v>166</v>
      </c>
      <c r="D128" s="234" t="s">
        <v>197</v>
      </c>
      <c r="E128" s="235" t="s">
        <v>336</v>
      </c>
      <c r="F128" s="236" t="s">
        <v>337</v>
      </c>
      <c r="G128" s="237" t="s">
        <v>200</v>
      </c>
      <c r="H128" s="238">
        <v>594</v>
      </c>
      <c r="I128" s="239"/>
      <c r="J128" s="240">
        <f>ROUND(I128*H128,2)</f>
        <v>0</v>
      </c>
      <c r="K128" s="236" t="s">
        <v>165</v>
      </c>
      <c r="L128" s="241"/>
      <c r="M128" s="242" t="s">
        <v>19</v>
      </c>
      <c r="N128" s="243" t="s">
        <v>44</v>
      </c>
      <c r="O128" s="79"/>
      <c r="P128" s="196">
        <f>O128*H128</f>
        <v>0</v>
      </c>
      <c r="Q128" s="196">
        <v>1</v>
      </c>
      <c r="R128" s="196">
        <f>Q128*H128</f>
        <v>594</v>
      </c>
      <c r="S128" s="196">
        <v>0</v>
      </c>
      <c r="T128" s="197">
        <f>S128*H128</f>
        <v>0</v>
      </c>
      <c r="AR128" s="17" t="s">
        <v>201</v>
      </c>
      <c r="AT128" s="17" t="s">
        <v>197</v>
      </c>
      <c r="AU128" s="17" t="s">
        <v>73</v>
      </c>
      <c r="AY128" s="17" t="s">
        <v>167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7" t="s">
        <v>80</v>
      </c>
      <c r="BK128" s="198">
        <f>ROUND(I128*H128,2)</f>
        <v>0</v>
      </c>
      <c r="BL128" s="17" t="s">
        <v>166</v>
      </c>
      <c r="BM128" s="17" t="s">
        <v>764</v>
      </c>
    </row>
    <row r="129" s="10" customFormat="1">
      <c r="B129" s="212"/>
      <c r="C129" s="213"/>
      <c r="D129" s="199" t="s">
        <v>171</v>
      </c>
      <c r="E129" s="214" t="s">
        <v>19</v>
      </c>
      <c r="F129" s="215" t="s">
        <v>568</v>
      </c>
      <c r="G129" s="213"/>
      <c r="H129" s="216">
        <v>594</v>
      </c>
      <c r="I129" s="217"/>
      <c r="J129" s="213"/>
      <c r="K129" s="213"/>
      <c r="L129" s="218"/>
      <c r="M129" s="219"/>
      <c r="N129" s="220"/>
      <c r="O129" s="220"/>
      <c r="P129" s="220"/>
      <c r="Q129" s="220"/>
      <c r="R129" s="220"/>
      <c r="S129" s="220"/>
      <c r="T129" s="221"/>
      <c r="AT129" s="222" t="s">
        <v>171</v>
      </c>
      <c r="AU129" s="222" t="s">
        <v>73</v>
      </c>
      <c r="AV129" s="10" t="s">
        <v>82</v>
      </c>
      <c r="AW129" s="10" t="s">
        <v>35</v>
      </c>
      <c r="AX129" s="10" t="s">
        <v>80</v>
      </c>
      <c r="AY129" s="222" t="s">
        <v>167</v>
      </c>
    </row>
    <row r="130" s="1" customFormat="1" ht="78.75" customHeight="1">
      <c r="B130" s="38"/>
      <c r="C130" s="187" t="s">
        <v>205</v>
      </c>
      <c r="D130" s="187" t="s">
        <v>161</v>
      </c>
      <c r="E130" s="188" t="s">
        <v>270</v>
      </c>
      <c r="F130" s="189" t="s">
        <v>700</v>
      </c>
      <c r="G130" s="190" t="s">
        <v>200</v>
      </c>
      <c r="H130" s="191">
        <v>594</v>
      </c>
      <c r="I130" s="192"/>
      <c r="J130" s="193">
        <f>ROUND(I130*H130,2)</f>
        <v>0</v>
      </c>
      <c r="K130" s="189" t="s">
        <v>165</v>
      </c>
      <c r="L130" s="43"/>
      <c r="M130" s="194" t="s">
        <v>19</v>
      </c>
      <c r="N130" s="195" t="s">
        <v>44</v>
      </c>
      <c r="O130" s="79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AR130" s="17" t="s">
        <v>166</v>
      </c>
      <c r="AT130" s="17" t="s">
        <v>161</v>
      </c>
      <c r="AU130" s="17" t="s">
        <v>73</v>
      </c>
      <c r="AY130" s="17" t="s">
        <v>167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7" t="s">
        <v>80</v>
      </c>
      <c r="BK130" s="198">
        <f>ROUND(I130*H130,2)</f>
        <v>0</v>
      </c>
      <c r="BL130" s="17" t="s">
        <v>166</v>
      </c>
      <c r="BM130" s="17" t="s">
        <v>765</v>
      </c>
    </row>
    <row r="131" s="1" customFormat="1">
      <c r="B131" s="38"/>
      <c r="C131" s="39"/>
      <c r="D131" s="199" t="s">
        <v>169</v>
      </c>
      <c r="E131" s="39"/>
      <c r="F131" s="200" t="s">
        <v>515</v>
      </c>
      <c r="G131" s="39"/>
      <c r="H131" s="39"/>
      <c r="I131" s="143"/>
      <c r="J131" s="39"/>
      <c r="K131" s="39"/>
      <c r="L131" s="43"/>
      <c r="M131" s="201"/>
      <c r="N131" s="79"/>
      <c r="O131" s="79"/>
      <c r="P131" s="79"/>
      <c r="Q131" s="79"/>
      <c r="R131" s="79"/>
      <c r="S131" s="79"/>
      <c r="T131" s="80"/>
      <c r="AT131" s="17" t="s">
        <v>169</v>
      </c>
      <c r="AU131" s="17" t="s">
        <v>73</v>
      </c>
    </row>
    <row r="132" s="10" customFormat="1">
      <c r="B132" s="212"/>
      <c r="C132" s="213"/>
      <c r="D132" s="199" t="s">
        <v>171</v>
      </c>
      <c r="E132" s="214" t="s">
        <v>19</v>
      </c>
      <c r="F132" s="215" t="s">
        <v>703</v>
      </c>
      <c r="G132" s="213"/>
      <c r="H132" s="216">
        <v>594</v>
      </c>
      <c r="I132" s="217"/>
      <c r="J132" s="213"/>
      <c r="K132" s="213"/>
      <c r="L132" s="218"/>
      <c r="M132" s="219"/>
      <c r="N132" s="220"/>
      <c r="O132" s="220"/>
      <c r="P132" s="220"/>
      <c r="Q132" s="220"/>
      <c r="R132" s="220"/>
      <c r="S132" s="220"/>
      <c r="T132" s="221"/>
      <c r="AT132" s="222" t="s">
        <v>171</v>
      </c>
      <c r="AU132" s="222" t="s">
        <v>73</v>
      </c>
      <c r="AV132" s="10" t="s">
        <v>82</v>
      </c>
      <c r="AW132" s="10" t="s">
        <v>35</v>
      </c>
      <c r="AX132" s="10" t="s">
        <v>80</v>
      </c>
      <c r="AY132" s="222" t="s">
        <v>167</v>
      </c>
    </row>
    <row r="133" s="1" customFormat="1" ht="22.5" customHeight="1">
      <c r="B133" s="38"/>
      <c r="C133" s="187" t="s">
        <v>210</v>
      </c>
      <c r="D133" s="187" t="s">
        <v>161</v>
      </c>
      <c r="E133" s="188" t="s">
        <v>711</v>
      </c>
      <c r="F133" s="189" t="s">
        <v>712</v>
      </c>
      <c r="G133" s="190" t="s">
        <v>236</v>
      </c>
      <c r="H133" s="191">
        <v>25</v>
      </c>
      <c r="I133" s="192"/>
      <c r="J133" s="193">
        <f>ROUND(I133*H133,2)</f>
        <v>0</v>
      </c>
      <c r="K133" s="189" t="s">
        <v>165</v>
      </c>
      <c r="L133" s="43"/>
      <c r="M133" s="194" t="s">
        <v>19</v>
      </c>
      <c r="N133" s="195" t="s">
        <v>44</v>
      </c>
      <c r="O133" s="79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AR133" s="17" t="s">
        <v>166</v>
      </c>
      <c r="AT133" s="17" t="s">
        <v>161</v>
      </c>
      <c r="AU133" s="17" t="s">
        <v>73</v>
      </c>
      <c r="AY133" s="17" t="s">
        <v>167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7" t="s">
        <v>80</v>
      </c>
      <c r="BK133" s="198">
        <f>ROUND(I133*H133,2)</f>
        <v>0</v>
      </c>
      <c r="BL133" s="17" t="s">
        <v>166</v>
      </c>
      <c r="BM133" s="17" t="s">
        <v>766</v>
      </c>
    </row>
    <row r="134" s="1" customFormat="1">
      <c r="B134" s="38"/>
      <c r="C134" s="39"/>
      <c r="D134" s="199" t="s">
        <v>169</v>
      </c>
      <c r="E134" s="39"/>
      <c r="F134" s="200" t="s">
        <v>221</v>
      </c>
      <c r="G134" s="39"/>
      <c r="H134" s="39"/>
      <c r="I134" s="143"/>
      <c r="J134" s="39"/>
      <c r="K134" s="39"/>
      <c r="L134" s="43"/>
      <c r="M134" s="201"/>
      <c r="N134" s="79"/>
      <c r="O134" s="79"/>
      <c r="P134" s="79"/>
      <c r="Q134" s="79"/>
      <c r="R134" s="79"/>
      <c r="S134" s="79"/>
      <c r="T134" s="80"/>
      <c r="AT134" s="17" t="s">
        <v>169</v>
      </c>
      <c r="AU134" s="17" t="s">
        <v>73</v>
      </c>
    </row>
    <row r="135" s="9" customFormat="1">
      <c r="B135" s="202"/>
      <c r="C135" s="203"/>
      <c r="D135" s="199" t="s">
        <v>171</v>
      </c>
      <c r="E135" s="204" t="s">
        <v>19</v>
      </c>
      <c r="F135" s="205" t="s">
        <v>767</v>
      </c>
      <c r="G135" s="203"/>
      <c r="H135" s="204" t="s">
        <v>19</v>
      </c>
      <c r="I135" s="206"/>
      <c r="J135" s="203"/>
      <c r="K135" s="203"/>
      <c r="L135" s="207"/>
      <c r="M135" s="208"/>
      <c r="N135" s="209"/>
      <c r="O135" s="209"/>
      <c r="P135" s="209"/>
      <c r="Q135" s="209"/>
      <c r="R135" s="209"/>
      <c r="S135" s="209"/>
      <c r="T135" s="210"/>
      <c r="AT135" s="211" t="s">
        <v>171</v>
      </c>
      <c r="AU135" s="211" t="s">
        <v>73</v>
      </c>
      <c r="AV135" s="9" t="s">
        <v>80</v>
      </c>
      <c r="AW135" s="9" t="s">
        <v>35</v>
      </c>
      <c r="AX135" s="9" t="s">
        <v>73</v>
      </c>
      <c r="AY135" s="211" t="s">
        <v>167</v>
      </c>
    </row>
    <row r="136" s="10" customFormat="1">
      <c r="B136" s="212"/>
      <c r="C136" s="213"/>
      <c r="D136" s="199" t="s">
        <v>171</v>
      </c>
      <c r="E136" s="214" t="s">
        <v>19</v>
      </c>
      <c r="F136" s="215" t="s">
        <v>768</v>
      </c>
      <c r="G136" s="213"/>
      <c r="H136" s="216">
        <v>22</v>
      </c>
      <c r="I136" s="217"/>
      <c r="J136" s="213"/>
      <c r="K136" s="213"/>
      <c r="L136" s="218"/>
      <c r="M136" s="219"/>
      <c r="N136" s="220"/>
      <c r="O136" s="220"/>
      <c r="P136" s="220"/>
      <c r="Q136" s="220"/>
      <c r="R136" s="220"/>
      <c r="S136" s="220"/>
      <c r="T136" s="221"/>
      <c r="AT136" s="222" t="s">
        <v>171</v>
      </c>
      <c r="AU136" s="222" t="s">
        <v>73</v>
      </c>
      <c r="AV136" s="10" t="s">
        <v>82</v>
      </c>
      <c r="AW136" s="10" t="s">
        <v>35</v>
      </c>
      <c r="AX136" s="10" t="s">
        <v>73</v>
      </c>
      <c r="AY136" s="222" t="s">
        <v>167</v>
      </c>
    </row>
    <row r="137" s="9" customFormat="1">
      <c r="B137" s="202"/>
      <c r="C137" s="203"/>
      <c r="D137" s="199" t="s">
        <v>171</v>
      </c>
      <c r="E137" s="204" t="s">
        <v>19</v>
      </c>
      <c r="F137" s="205" t="s">
        <v>769</v>
      </c>
      <c r="G137" s="203"/>
      <c r="H137" s="204" t="s">
        <v>19</v>
      </c>
      <c r="I137" s="206"/>
      <c r="J137" s="203"/>
      <c r="K137" s="203"/>
      <c r="L137" s="207"/>
      <c r="M137" s="208"/>
      <c r="N137" s="209"/>
      <c r="O137" s="209"/>
      <c r="P137" s="209"/>
      <c r="Q137" s="209"/>
      <c r="R137" s="209"/>
      <c r="S137" s="209"/>
      <c r="T137" s="210"/>
      <c r="AT137" s="211" t="s">
        <v>171</v>
      </c>
      <c r="AU137" s="211" t="s">
        <v>73</v>
      </c>
      <c r="AV137" s="9" t="s">
        <v>80</v>
      </c>
      <c r="AW137" s="9" t="s">
        <v>35</v>
      </c>
      <c r="AX137" s="9" t="s">
        <v>73</v>
      </c>
      <c r="AY137" s="211" t="s">
        <v>167</v>
      </c>
    </row>
    <row r="138" s="10" customFormat="1">
      <c r="B138" s="212"/>
      <c r="C138" s="213"/>
      <c r="D138" s="199" t="s">
        <v>171</v>
      </c>
      <c r="E138" s="214" t="s">
        <v>19</v>
      </c>
      <c r="F138" s="215" t="s">
        <v>89</v>
      </c>
      <c r="G138" s="213"/>
      <c r="H138" s="216">
        <v>3</v>
      </c>
      <c r="I138" s="217"/>
      <c r="J138" s="213"/>
      <c r="K138" s="213"/>
      <c r="L138" s="218"/>
      <c r="M138" s="219"/>
      <c r="N138" s="220"/>
      <c r="O138" s="220"/>
      <c r="P138" s="220"/>
      <c r="Q138" s="220"/>
      <c r="R138" s="220"/>
      <c r="S138" s="220"/>
      <c r="T138" s="221"/>
      <c r="AT138" s="222" t="s">
        <v>171</v>
      </c>
      <c r="AU138" s="222" t="s">
        <v>73</v>
      </c>
      <c r="AV138" s="10" t="s">
        <v>82</v>
      </c>
      <c r="AW138" s="10" t="s">
        <v>35</v>
      </c>
      <c r="AX138" s="10" t="s">
        <v>73</v>
      </c>
      <c r="AY138" s="222" t="s">
        <v>167</v>
      </c>
    </row>
    <row r="139" s="11" customFormat="1">
      <c r="B139" s="223"/>
      <c r="C139" s="224"/>
      <c r="D139" s="199" t="s">
        <v>171</v>
      </c>
      <c r="E139" s="225" t="s">
        <v>19</v>
      </c>
      <c r="F139" s="226" t="s">
        <v>184</v>
      </c>
      <c r="G139" s="224"/>
      <c r="H139" s="227">
        <v>25</v>
      </c>
      <c r="I139" s="228"/>
      <c r="J139" s="224"/>
      <c r="K139" s="224"/>
      <c r="L139" s="229"/>
      <c r="M139" s="230"/>
      <c r="N139" s="231"/>
      <c r="O139" s="231"/>
      <c r="P139" s="231"/>
      <c r="Q139" s="231"/>
      <c r="R139" s="231"/>
      <c r="S139" s="231"/>
      <c r="T139" s="232"/>
      <c r="AT139" s="233" t="s">
        <v>171</v>
      </c>
      <c r="AU139" s="233" t="s">
        <v>73</v>
      </c>
      <c r="AV139" s="11" t="s">
        <v>166</v>
      </c>
      <c r="AW139" s="11" t="s">
        <v>35</v>
      </c>
      <c r="AX139" s="11" t="s">
        <v>80</v>
      </c>
      <c r="AY139" s="233" t="s">
        <v>167</v>
      </c>
    </row>
    <row r="140" s="1" customFormat="1" ht="22.5" customHeight="1">
      <c r="B140" s="38"/>
      <c r="C140" s="187" t="s">
        <v>217</v>
      </c>
      <c r="D140" s="187" t="s">
        <v>161</v>
      </c>
      <c r="E140" s="188" t="s">
        <v>720</v>
      </c>
      <c r="F140" s="189" t="s">
        <v>721</v>
      </c>
      <c r="G140" s="190" t="s">
        <v>236</v>
      </c>
      <c r="H140" s="191">
        <v>25</v>
      </c>
      <c r="I140" s="192"/>
      <c r="J140" s="193">
        <f>ROUND(I140*H140,2)</f>
        <v>0</v>
      </c>
      <c r="K140" s="189" t="s">
        <v>165</v>
      </c>
      <c r="L140" s="43"/>
      <c r="M140" s="194" t="s">
        <v>19</v>
      </c>
      <c r="N140" s="195" t="s">
        <v>44</v>
      </c>
      <c r="O140" s="79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AR140" s="17" t="s">
        <v>166</v>
      </c>
      <c r="AT140" s="17" t="s">
        <v>161</v>
      </c>
      <c r="AU140" s="17" t="s">
        <v>73</v>
      </c>
      <c r="AY140" s="17" t="s">
        <v>167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17" t="s">
        <v>80</v>
      </c>
      <c r="BK140" s="198">
        <f>ROUND(I140*H140,2)</f>
        <v>0</v>
      </c>
      <c r="BL140" s="17" t="s">
        <v>166</v>
      </c>
      <c r="BM140" s="17" t="s">
        <v>770</v>
      </c>
    </row>
    <row r="141" s="1" customFormat="1">
      <c r="B141" s="38"/>
      <c r="C141" s="39"/>
      <c r="D141" s="199" t="s">
        <v>169</v>
      </c>
      <c r="E141" s="39"/>
      <c r="F141" s="200" t="s">
        <v>719</v>
      </c>
      <c r="G141" s="39"/>
      <c r="H141" s="39"/>
      <c r="I141" s="143"/>
      <c r="J141" s="39"/>
      <c r="K141" s="39"/>
      <c r="L141" s="43"/>
      <c r="M141" s="201"/>
      <c r="N141" s="79"/>
      <c r="O141" s="79"/>
      <c r="P141" s="79"/>
      <c r="Q141" s="79"/>
      <c r="R141" s="79"/>
      <c r="S141" s="79"/>
      <c r="T141" s="80"/>
      <c r="AT141" s="17" t="s">
        <v>169</v>
      </c>
      <c r="AU141" s="17" t="s">
        <v>73</v>
      </c>
    </row>
    <row r="142" s="9" customFormat="1">
      <c r="B142" s="202"/>
      <c r="C142" s="203"/>
      <c r="D142" s="199" t="s">
        <v>171</v>
      </c>
      <c r="E142" s="204" t="s">
        <v>19</v>
      </c>
      <c r="F142" s="205" t="s">
        <v>767</v>
      </c>
      <c r="G142" s="203"/>
      <c r="H142" s="204" t="s">
        <v>19</v>
      </c>
      <c r="I142" s="206"/>
      <c r="J142" s="203"/>
      <c r="K142" s="203"/>
      <c r="L142" s="207"/>
      <c r="M142" s="208"/>
      <c r="N142" s="209"/>
      <c r="O142" s="209"/>
      <c r="P142" s="209"/>
      <c r="Q142" s="209"/>
      <c r="R142" s="209"/>
      <c r="S142" s="209"/>
      <c r="T142" s="210"/>
      <c r="AT142" s="211" t="s">
        <v>171</v>
      </c>
      <c r="AU142" s="211" t="s">
        <v>73</v>
      </c>
      <c r="AV142" s="9" t="s">
        <v>80</v>
      </c>
      <c r="AW142" s="9" t="s">
        <v>35</v>
      </c>
      <c r="AX142" s="9" t="s">
        <v>73</v>
      </c>
      <c r="AY142" s="211" t="s">
        <v>167</v>
      </c>
    </row>
    <row r="143" s="10" customFormat="1">
      <c r="B143" s="212"/>
      <c r="C143" s="213"/>
      <c r="D143" s="199" t="s">
        <v>171</v>
      </c>
      <c r="E143" s="214" t="s">
        <v>19</v>
      </c>
      <c r="F143" s="215" t="s">
        <v>768</v>
      </c>
      <c r="G143" s="213"/>
      <c r="H143" s="216">
        <v>22</v>
      </c>
      <c r="I143" s="217"/>
      <c r="J143" s="213"/>
      <c r="K143" s="213"/>
      <c r="L143" s="218"/>
      <c r="M143" s="219"/>
      <c r="N143" s="220"/>
      <c r="O143" s="220"/>
      <c r="P143" s="220"/>
      <c r="Q143" s="220"/>
      <c r="R143" s="220"/>
      <c r="S143" s="220"/>
      <c r="T143" s="221"/>
      <c r="AT143" s="222" t="s">
        <v>171</v>
      </c>
      <c r="AU143" s="222" t="s">
        <v>73</v>
      </c>
      <c r="AV143" s="10" t="s">
        <v>82</v>
      </c>
      <c r="AW143" s="10" t="s">
        <v>35</v>
      </c>
      <c r="AX143" s="10" t="s">
        <v>73</v>
      </c>
      <c r="AY143" s="222" t="s">
        <v>167</v>
      </c>
    </row>
    <row r="144" s="9" customFormat="1">
      <c r="B144" s="202"/>
      <c r="C144" s="203"/>
      <c r="D144" s="199" t="s">
        <v>171</v>
      </c>
      <c r="E144" s="204" t="s">
        <v>19</v>
      </c>
      <c r="F144" s="205" t="s">
        <v>769</v>
      </c>
      <c r="G144" s="203"/>
      <c r="H144" s="204" t="s">
        <v>19</v>
      </c>
      <c r="I144" s="206"/>
      <c r="J144" s="203"/>
      <c r="K144" s="203"/>
      <c r="L144" s="207"/>
      <c r="M144" s="208"/>
      <c r="N144" s="209"/>
      <c r="O144" s="209"/>
      <c r="P144" s="209"/>
      <c r="Q144" s="209"/>
      <c r="R144" s="209"/>
      <c r="S144" s="209"/>
      <c r="T144" s="210"/>
      <c r="AT144" s="211" t="s">
        <v>171</v>
      </c>
      <c r="AU144" s="211" t="s">
        <v>73</v>
      </c>
      <c r="AV144" s="9" t="s">
        <v>80</v>
      </c>
      <c r="AW144" s="9" t="s">
        <v>35</v>
      </c>
      <c r="AX144" s="9" t="s">
        <v>73</v>
      </c>
      <c r="AY144" s="211" t="s">
        <v>167</v>
      </c>
    </row>
    <row r="145" s="10" customFormat="1">
      <c r="B145" s="212"/>
      <c r="C145" s="213"/>
      <c r="D145" s="199" t="s">
        <v>171</v>
      </c>
      <c r="E145" s="214" t="s">
        <v>19</v>
      </c>
      <c r="F145" s="215" t="s">
        <v>89</v>
      </c>
      <c r="G145" s="213"/>
      <c r="H145" s="216">
        <v>3</v>
      </c>
      <c r="I145" s="217"/>
      <c r="J145" s="213"/>
      <c r="K145" s="213"/>
      <c r="L145" s="218"/>
      <c r="M145" s="219"/>
      <c r="N145" s="220"/>
      <c r="O145" s="220"/>
      <c r="P145" s="220"/>
      <c r="Q145" s="220"/>
      <c r="R145" s="220"/>
      <c r="S145" s="220"/>
      <c r="T145" s="221"/>
      <c r="AT145" s="222" t="s">
        <v>171</v>
      </c>
      <c r="AU145" s="222" t="s">
        <v>73</v>
      </c>
      <c r="AV145" s="10" t="s">
        <v>82</v>
      </c>
      <c r="AW145" s="10" t="s">
        <v>35</v>
      </c>
      <c r="AX145" s="10" t="s">
        <v>73</v>
      </c>
      <c r="AY145" s="222" t="s">
        <v>167</v>
      </c>
    </row>
    <row r="146" s="11" customFormat="1">
      <c r="B146" s="223"/>
      <c r="C146" s="224"/>
      <c r="D146" s="199" t="s">
        <v>171</v>
      </c>
      <c r="E146" s="225" t="s">
        <v>19</v>
      </c>
      <c r="F146" s="226" t="s">
        <v>184</v>
      </c>
      <c r="G146" s="224"/>
      <c r="H146" s="227">
        <v>25</v>
      </c>
      <c r="I146" s="228"/>
      <c r="J146" s="224"/>
      <c r="K146" s="224"/>
      <c r="L146" s="229"/>
      <c r="M146" s="230"/>
      <c r="N146" s="231"/>
      <c r="O146" s="231"/>
      <c r="P146" s="231"/>
      <c r="Q146" s="231"/>
      <c r="R146" s="231"/>
      <c r="S146" s="231"/>
      <c r="T146" s="232"/>
      <c r="AT146" s="233" t="s">
        <v>171</v>
      </c>
      <c r="AU146" s="233" t="s">
        <v>73</v>
      </c>
      <c r="AV146" s="11" t="s">
        <v>166</v>
      </c>
      <c r="AW146" s="11" t="s">
        <v>35</v>
      </c>
      <c r="AX146" s="11" t="s">
        <v>80</v>
      </c>
      <c r="AY146" s="233" t="s">
        <v>167</v>
      </c>
    </row>
    <row r="147" s="1" customFormat="1" ht="22.5" customHeight="1">
      <c r="B147" s="38"/>
      <c r="C147" s="187" t="s">
        <v>201</v>
      </c>
      <c r="D147" s="187" t="s">
        <v>161</v>
      </c>
      <c r="E147" s="188" t="s">
        <v>771</v>
      </c>
      <c r="F147" s="189" t="s">
        <v>772</v>
      </c>
      <c r="G147" s="190" t="s">
        <v>213</v>
      </c>
      <c r="H147" s="191">
        <v>24</v>
      </c>
      <c r="I147" s="192"/>
      <c r="J147" s="193">
        <f>ROUND(I147*H147,2)</f>
        <v>0</v>
      </c>
      <c r="K147" s="189" t="s">
        <v>165</v>
      </c>
      <c r="L147" s="43"/>
      <c r="M147" s="194" t="s">
        <v>19</v>
      </c>
      <c r="N147" s="195" t="s">
        <v>44</v>
      </c>
      <c r="O147" s="79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AR147" s="17" t="s">
        <v>166</v>
      </c>
      <c r="AT147" s="17" t="s">
        <v>161</v>
      </c>
      <c r="AU147" s="17" t="s">
        <v>73</v>
      </c>
      <c r="AY147" s="17" t="s">
        <v>167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7" t="s">
        <v>80</v>
      </c>
      <c r="BK147" s="198">
        <f>ROUND(I147*H147,2)</f>
        <v>0</v>
      </c>
      <c r="BL147" s="17" t="s">
        <v>166</v>
      </c>
      <c r="BM147" s="17" t="s">
        <v>773</v>
      </c>
    </row>
    <row r="148" s="1" customFormat="1">
      <c r="B148" s="38"/>
      <c r="C148" s="39"/>
      <c r="D148" s="199" t="s">
        <v>169</v>
      </c>
      <c r="E148" s="39"/>
      <c r="F148" s="200" t="s">
        <v>347</v>
      </c>
      <c r="G148" s="39"/>
      <c r="H148" s="39"/>
      <c r="I148" s="143"/>
      <c r="J148" s="39"/>
      <c r="K148" s="39"/>
      <c r="L148" s="43"/>
      <c r="M148" s="201"/>
      <c r="N148" s="79"/>
      <c r="O148" s="79"/>
      <c r="P148" s="79"/>
      <c r="Q148" s="79"/>
      <c r="R148" s="79"/>
      <c r="S148" s="79"/>
      <c r="T148" s="80"/>
      <c r="AT148" s="17" t="s">
        <v>169</v>
      </c>
      <c r="AU148" s="17" t="s">
        <v>73</v>
      </c>
    </row>
    <row r="149" s="9" customFormat="1">
      <c r="B149" s="202"/>
      <c r="C149" s="203"/>
      <c r="D149" s="199" t="s">
        <v>171</v>
      </c>
      <c r="E149" s="204" t="s">
        <v>19</v>
      </c>
      <c r="F149" s="205" t="s">
        <v>774</v>
      </c>
      <c r="G149" s="203"/>
      <c r="H149" s="204" t="s">
        <v>19</v>
      </c>
      <c r="I149" s="206"/>
      <c r="J149" s="203"/>
      <c r="K149" s="203"/>
      <c r="L149" s="207"/>
      <c r="M149" s="208"/>
      <c r="N149" s="209"/>
      <c r="O149" s="209"/>
      <c r="P149" s="209"/>
      <c r="Q149" s="209"/>
      <c r="R149" s="209"/>
      <c r="S149" s="209"/>
      <c r="T149" s="210"/>
      <c r="AT149" s="211" t="s">
        <v>171</v>
      </c>
      <c r="AU149" s="211" t="s">
        <v>73</v>
      </c>
      <c r="AV149" s="9" t="s">
        <v>80</v>
      </c>
      <c r="AW149" s="9" t="s">
        <v>35</v>
      </c>
      <c r="AX149" s="9" t="s">
        <v>73</v>
      </c>
      <c r="AY149" s="211" t="s">
        <v>167</v>
      </c>
    </row>
    <row r="150" s="10" customFormat="1">
      <c r="B150" s="212"/>
      <c r="C150" s="213"/>
      <c r="D150" s="199" t="s">
        <v>171</v>
      </c>
      <c r="E150" s="214" t="s">
        <v>19</v>
      </c>
      <c r="F150" s="215" t="s">
        <v>775</v>
      </c>
      <c r="G150" s="213"/>
      <c r="H150" s="216">
        <v>24</v>
      </c>
      <c r="I150" s="217"/>
      <c r="J150" s="213"/>
      <c r="K150" s="213"/>
      <c r="L150" s="218"/>
      <c r="M150" s="219"/>
      <c r="N150" s="220"/>
      <c r="O150" s="220"/>
      <c r="P150" s="220"/>
      <c r="Q150" s="220"/>
      <c r="R150" s="220"/>
      <c r="S150" s="220"/>
      <c r="T150" s="221"/>
      <c r="AT150" s="222" t="s">
        <v>171</v>
      </c>
      <c r="AU150" s="222" t="s">
        <v>73</v>
      </c>
      <c r="AV150" s="10" t="s">
        <v>82</v>
      </c>
      <c r="AW150" s="10" t="s">
        <v>35</v>
      </c>
      <c r="AX150" s="10" t="s">
        <v>80</v>
      </c>
      <c r="AY150" s="222" t="s">
        <v>167</v>
      </c>
    </row>
    <row r="151" s="1" customFormat="1" ht="22.5" customHeight="1">
      <c r="B151" s="38"/>
      <c r="C151" s="187" t="s">
        <v>228</v>
      </c>
      <c r="D151" s="187" t="s">
        <v>161</v>
      </c>
      <c r="E151" s="188" t="s">
        <v>776</v>
      </c>
      <c r="F151" s="189" t="s">
        <v>777</v>
      </c>
      <c r="G151" s="190" t="s">
        <v>213</v>
      </c>
      <c r="H151" s="191">
        <v>24</v>
      </c>
      <c r="I151" s="192"/>
      <c r="J151" s="193">
        <f>ROUND(I151*H151,2)</f>
        <v>0</v>
      </c>
      <c r="K151" s="189" t="s">
        <v>165</v>
      </c>
      <c r="L151" s="43"/>
      <c r="M151" s="194" t="s">
        <v>19</v>
      </c>
      <c r="N151" s="195" t="s">
        <v>44</v>
      </c>
      <c r="O151" s="79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AR151" s="17" t="s">
        <v>166</v>
      </c>
      <c r="AT151" s="17" t="s">
        <v>161</v>
      </c>
      <c r="AU151" s="17" t="s">
        <v>73</v>
      </c>
      <c r="AY151" s="17" t="s">
        <v>167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7" t="s">
        <v>80</v>
      </c>
      <c r="BK151" s="198">
        <f>ROUND(I151*H151,2)</f>
        <v>0</v>
      </c>
      <c r="BL151" s="17" t="s">
        <v>166</v>
      </c>
      <c r="BM151" s="17" t="s">
        <v>778</v>
      </c>
    </row>
    <row r="152" s="1" customFormat="1">
      <c r="B152" s="38"/>
      <c r="C152" s="39"/>
      <c r="D152" s="199" t="s">
        <v>169</v>
      </c>
      <c r="E152" s="39"/>
      <c r="F152" s="200" t="s">
        <v>779</v>
      </c>
      <c r="G152" s="39"/>
      <c r="H152" s="39"/>
      <c r="I152" s="143"/>
      <c r="J152" s="39"/>
      <c r="K152" s="39"/>
      <c r="L152" s="43"/>
      <c r="M152" s="201"/>
      <c r="N152" s="79"/>
      <c r="O152" s="79"/>
      <c r="P152" s="79"/>
      <c r="Q152" s="79"/>
      <c r="R152" s="79"/>
      <c r="S152" s="79"/>
      <c r="T152" s="80"/>
      <c r="AT152" s="17" t="s">
        <v>169</v>
      </c>
      <c r="AU152" s="17" t="s">
        <v>73</v>
      </c>
    </row>
    <row r="153" s="9" customFormat="1">
      <c r="B153" s="202"/>
      <c r="C153" s="203"/>
      <c r="D153" s="199" t="s">
        <v>171</v>
      </c>
      <c r="E153" s="204" t="s">
        <v>19</v>
      </c>
      <c r="F153" s="205" t="s">
        <v>774</v>
      </c>
      <c r="G153" s="203"/>
      <c r="H153" s="204" t="s">
        <v>19</v>
      </c>
      <c r="I153" s="206"/>
      <c r="J153" s="203"/>
      <c r="K153" s="203"/>
      <c r="L153" s="207"/>
      <c r="M153" s="208"/>
      <c r="N153" s="209"/>
      <c r="O153" s="209"/>
      <c r="P153" s="209"/>
      <c r="Q153" s="209"/>
      <c r="R153" s="209"/>
      <c r="S153" s="209"/>
      <c r="T153" s="210"/>
      <c r="AT153" s="211" t="s">
        <v>171</v>
      </c>
      <c r="AU153" s="211" t="s">
        <v>73</v>
      </c>
      <c r="AV153" s="9" t="s">
        <v>80</v>
      </c>
      <c r="AW153" s="9" t="s">
        <v>35</v>
      </c>
      <c r="AX153" s="9" t="s">
        <v>73</v>
      </c>
      <c r="AY153" s="211" t="s">
        <v>167</v>
      </c>
    </row>
    <row r="154" s="10" customFormat="1">
      <c r="B154" s="212"/>
      <c r="C154" s="213"/>
      <c r="D154" s="199" t="s">
        <v>171</v>
      </c>
      <c r="E154" s="214" t="s">
        <v>19</v>
      </c>
      <c r="F154" s="215" t="s">
        <v>775</v>
      </c>
      <c r="G154" s="213"/>
      <c r="H154" s="216">
        <v>24</v>
      </c>
      <c r="I154" s="217"/>
      <c r="J154" s="213"/>
      <c r="K154" s="213"/>
      <c r="L154" s="218"/>
      <c r="M154" s="219"/>
      <c r="N154" s="220"/>
      <c r="O154" s="220"/>
      <c r="P154" s="220"/>
      <c r="Q154" s="220"/>
      <c r="R154" s="220"/>
      <c r="S154" s="220"/>
      <c r="T154" s="221"/>
      <c r="AT154" s="222" t="s">
        <v>171</v>
      </c>
      <c r="AU154" s="222" t="s">
        <v>73</v>
      </c>
      <c r="AV154" s="10" t="s">
        <v>82</v>
      </c>
      <c r="AW154" s="10" t="s">
        <v>35</v>
      </c>
      <c r="AX154" s="10" t="s">
        <v>80</v>
      </c>
      <c r="AY154" s="222" t="s">
        <v>167</v>
      </c>
    </row>
    <row r="155" s="1" customFormat="1" ht="33.75" customHeight="1">
      <c r="B155" s="38"/>
      <c r="C155" s="187" t="s">
        <v>115</v>
      </c>
      <c r="D155" s="187" t="s">
        <v>161</v>
      </c>
      <c r="E155" s="188" t="s">
        <v>780</v>
      </c>
      <c r="F155" s="189" t="s">
        <v>781</v>
      </c>
      <c r="G155" s="190" t="s">
        <v>213</v>
      </c>
      <c r="H155" s="191">
        <v>12</v>
      </c>
      <c r="I155" s="192"/>
      <c r="J155" s="193">
        <f>ROUND(I155*H155,2)</f>
        <v>0</v>
      </c>
      <c r="K155" s="189" t="s">
        <v>165</v>
      </c>
      <c r="L155" s="43"/>
      <c r="M155" s="194" t="s">
        <v>19</v>
      </c>
      <c r="N155" s="195" t="s">
        <v>44</v>
      </c>
      <c r="O155" s="79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AR155" s="17" t="s">
        <v>166</v>
      </c>
      <c r="AT155" s="17" t="s">
        <v>161</v>
      </c>
      <c r="AU155" s="17" t="s">
        <v>73</v>
      </c>
      <c r="AY155" s="17" t="s">
        <v>167</v>
      </c>
      <c r="BE155" s="198">
        <f>IF(N155="základní",J155,0)</f>
        <v>0</v>
      </c>
      <c r="BF155" s="198">
        <f>IF(N155="snížená",J155,0)</f>
        <v>0</v>
      </c>
      <c r="BG155" s="198">
        <f>IF(N155="zákl. přenesená",J155,0)</f>
        <v>0</v>
      </c>
      <c r="BH155" s="198">
        <f>IF(N155="sníž. přenesená",J155,0)</f>
        <v>0</v>
      </c>
      <c r="BI155" s="198">
        <f>IF(N155="nulová",J155,0)</f>
        <v>0</v>
      </c>
      <c r="BJ155" s="17" t="s">
        <v>80</v>
      </c>
      <c r="BK155" s="198">
        <f>ROUND(I155*H155,2)</f>
        <v>0</v>
      </c>
      <c r="BL155" s="17" t="s">
        <v>166</v>
      </c>
      <c r="BM155" s="17" t="s">
        <v>782</v>
      </c>
    </row>
    <row r="156" s="9" customFormat="1">
      <c r="B156" s="202"/>
      <c r="C156" s="203"/>
      <c r="D156" s="199" t="s">
        <v>171</v>
      </c>
      <c r="E156" s="204" t="s">
        <v>19</v>
      </c>
      <c r="F156" s="205" t="s">
        <v>783</v>
      </c>
      <c r="G156" s="203"/>
      <c r="H156" s="204" t="s">
        <v>19</v>
      </c>
      <c r="I156" s="206"/>
      <c r="J156" s="203"/>
      <c r="K156" s="203"/>
      <c r="L156" s="207"/>
      <c r="M156" s="208"/>
      <c r="N156" s="209"/>
      <c r="O156" s="209"/>
      <c r="P156" s="209"/>
      <c r="Q156" s="209"/>
      <c r="R156" s="209"/>
      <c r="S156" s="209"/>
      <c r="T156" s="210"/>
      <c r="AT156" s="211" t="s">
        <v>171</v>
      </c>
      <c r="AU156" s="211" t="s">
        <v>73</v>
      </c>
      <c r="AV156" s="9" t="s">
        <v>80</v>
      </c>
      <c r="AW156" s="9" t="s">
        <v>35</v>
      </c>
      <c r="AX156" s="9" t="s">
        <v>73</v>
      </c>
      <c r="AY156" s="211" t="s">
        <v>167</v>
      </c>
    </row>
    <row r="157" s="10" customFormat="1">
      <c r="B157" s="212"/>
      <c r="C157" s="213"/>
      <c r="D157" s="199" t="s">
        <v>171</v>
      </c>
      <c r="E157" s="214" t="s">
        <v>19</v>
      </c>
      <c r="F157" s="215" t="s">
        <v>242</v>
      </c>
      <c r="G157" s="213"/>
      <c r="H157" s="216">
        <v>12</v>
      </c>
      <c r="I157" s="217"/>
      <c r="J157" s="213"/>
      <c r="K157" s="213"/>
      <c r="L157" s="218"/>
      <c r="M157" s="219"/>
      <c r="N157" s="220"/>
      <c r="O157" s="220"/>
      <c r="P157" s="220"/>
      <c r="Q157" s="220"/>
      <c r="R157" s="220"/>
      <c r="S157" s="220"/>
      <c r="T157" s="221"/>
      <c r="AT157" s="222" t="s">
        <v>171</v>
      </c>
      <c r="AU157" s="222" t="s">
        <v>73</v>
      </c>
      <c r="AV157" s="10" t="s">
        <v>82</v>
      </c>
      <c r="AW157" s="10" t="s">
        <v>35</v>
      </c>
      <c r="AX157" s="10" t="s">
        <v>80</v>
      </c>
      <c r="AY157" s="222" t="s">
        <v>167</v>
      </c>
    </row>
    <row r="158" s="1" customFormat="1" ht="22.5" customHeight="1">
      <c r="B158" s="38"/>
      <c r="C158" s="187" t="s">
        <v>238</v>
      </c>
      <c r="D158" s="187" t="s">
        <v>161</v>
      </c>
      <c r="E158" s="188" t="s">
        <v>723</v>
      </c>
      <c r="F158" s="189" t="s">
        <v>724</v>
      </c>
      <c r="G158" s="190" t="s">
        <v>301</v>
      </c>
      <c r="H158" s="191">
        <v>50</v>
      </c>
      <c r="I158" s="192"/>
      <c r="J158" s="193">
        <f>ROUND(I158*H158,2)</f>
        <v>0</v>
      </c>
      <c r="K158" s="189" t="s">
        <v>165</v>
      </c>
      <c r="L158" s="43"/>
      <c r="M158" s="194" t="s">
        <v>19</v>
      </c>
      <c r="N158" s="195" t="s">
        <v>44</v>
      </c>
      <c r="O158" s="79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AR158" s="17" t="s">
        <v>166</v>
      </c>
      <c r="AT158" s="17" t="s">
        <v>161</v>
      </c>
      <c r="AU158" s="17" t="s">
        <v>73</v>
      </c>
      <c r="AY158" s="17" t="s">
        <v>167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7" t="s">
        <v>80</v>
      </c>
      <c r="BK158" s="198">
        <f>ROUND(I158*H158,2)</f>
        <v>0</v>
      </c>
      <c r="BL158" s="17" t="s">
        <v>166</v>
      </c>
      <c r="BM158" s="17" t="s">
        <v>784</v>
      </c>
    </row>
    <row r="159" s="1" customFormat="1">
      <c r="B159" s="38"/>
      <c r="C159" s="39"/>
      <c r="D159" s="199" t="s">
        <v>169</v>
      </c>
      <c r="E159" s="39"/>
      <c r="F159" s="200" t="s">
        <v>726</v>
      </c>
      <c r="G159" s="39"/>
      <c r="H159" s="39"/>
      <c r="I159" s="143"/>
      <c r="J159" s="39"/>
      <c r="K159" s="39"/>
      <c r="L159" s="43"/>
      <c r="M159" s="201"/>
      <c r="N159" s="79"/>
      <c r="O159" s="79"/>
      <c r="P159" s="79"/>
      <c r="Q159" s="79"/>
      <c r="R159" s="79"/>
      <c r="S159" s="79"/>
      <c r="T159" s="80"/>
      <c r="AT159" s="17" t="s">
        <v>169</v>
      </c>
      <c r="AU159" s="17" t="s">
        <v>73</v>
      </c>
    </row>
    <row r="160" s="10" customFormat="1">
      <c r="B160" s="212"/>
      <c r="C160" s="213"/>
      <c r="D160" s="199" t="s">
        <v>171</v>
      </c>
      <c r="E160" s="214" t="s">
        <v>19</v>
      </c>
      <c r="F160" s="215" t="s">
        <v>785</v>
      </c>
      <c r="G160" s="213"/>
      <c r="H160" s="216">
        <v>50</v>
      </c>
      <c r="I160" s="217"/>
      <c r="J160" s="213"/>
      <c r="K160" s="213"/>
      <c r="L160" s="218"/>
      <c r="M160" s="219"/>
      <c r="N160" s="220"/>
      <c r="O160" s="220"/>
      <c r="P160" s="220"/>
      <c r="Q160" s="220"/>
      <c r="R160" s="220"/>
      <c r="S160" s="220"/>
      <c r="T160" s="221"/>
      <c r="AT160" s="222" t="s">
        <v>171</v>
      </c>
      <c r="AU160" s="222" t="s">
        <v>73</v>
      </c>
      <c r="AV160" s="10" t="s">
        <v>82</v>
      </c>
      <c r="AW160" s="10" t="s">
        <v>35</v>
      </c>
      <c r="AX160" s="10" t="s">
        <v>80</v>
      </c>
      <c r="AY160" s="222" t="s">
        <v>167</v>
      </c>
    </row>
    <row r="161" s="1" customFormat="1" ht="22.5" customHeight="1">
      <c r="B161" s="38"/>
      <c r="C161" s="234" t="s">
        <v>242</v>
      </c>
      <c r="D161" s="234" t="s">
        <v>197</v>
      </c>
      <c r="E161" s="235" t="s">
        <v>727</v>
      </c>
      <c r="F161" s="236" t="s">
        <v>728</v>
      </c>
      <c r="G161" s="237" t="s">
        <v>301</v>
      </c>
      <c r="H161" s="238">
        <v>50</v>
      </c>
      <c r="I161" s="239"/>
      <c r="J161" s="240">
        <f>ROUND(I161*H161,2)</f>
        <v>0</v>
      </c>
      <c r="K161" s="236" t="s">
        <v>165</v>
      </c>
      <c r="L161" s="241"/>
      <c r="M161" s="242" t="s">
        <v>19</v>
      </c>
      <c r="N161" s="243" t="s">
        <v>44</v>
      </c>
      <c r="O161" s="79"/>
      <c r="P161" s="196">
        <f>O161*H161</f>
        <v>0</v>
      </c>
      <c r="Q161" s="196">
        <v>0</v>
      </c>
      <c r="R161" s="196">
        <f>Q161*H161</f>
        <v>0</v>
      </c>
      <c r="S161" s="196">
        <v>0</v>
      </c>
      <c r="T161" s="197">
        <f>S161*H161</f>
        <v>0</v>
      </c>
      <c r="AR161" s="17" t="s">
        <v>201</v>
      </c>
      <c r="AT161" s="17" t="s">
        <v>197</v>
      </c>
      <c r="AU161" s="17" t="s">
        <v>73</v>
      </c>
      <c r="AY161" s="17" t="s">
        <v>167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17" t="s">
        <v>80</v>
      </c>
      <c r="BK161" s="198">
        <f>ROUND(I161*H161,2)</f>
        <v>0</v>
      </c>
      <c r="BL161" s="17" t="s">
        <v>166</v>
      </c>
      <c r="BM161" s="17" t="s">
        <v>786</v>
      </c>
    </row>
    <row r="162" s="10" customFormat="1">
      <c r="B162" s="212"/>
      <c r="C162" s="213"/>
      <c r="D162" s="199" t="s">
        <v>171</v>
      </c>
      <c r="E162" s="214" t="s">
        <v>19</v>
      </c>
      <c r="F162" s="215" t="s">
        <v>787</v>
      </c>
      <c r="G162" s="213"/>
      <c r="H162" s="216">
        <v>50</v>
      </c>
      <c r="I162" s="217"/>
      <c r="J162" s="213"/>
      <c r="K162" s="213"/>
      <c r="L162" s="218"/>
      <c r="M162" s="219"/>
      <c r="N162" s="220"/>
      <c r="O162" s="220"/>
      <c r="P162" s="220"/>
      <c r="Q162" s="220"/>
      <c r="R162" s="220"/>
      <c r="S162" s="220"/>
      <c r="T162" s="221"/>
      <c r="AT162" s="222" t="s">
        <v>171</v>
      </c>
      <c r="AU162" s="222" t="s">
        <v>73</v>
      </c>
      <c r="AV162" s="10" t="s">
        <v>82</v>
      </c>
      <c r="AW162" s="10" t="s">
        <v>35</v>
      </c>
      <c r="AX162" s="10" t="s">
        <v>80</v>
      </c>
      <c r="AY162" s="222" t="s">
        <v>167</v>
      </c>
    </row>
    <row r="163" s="1" customFormat="1" ht="22.5" customHeight="1">
      <c r="B163" s="38"/>
      <c r="C163" s="234" t="s">
        <v>298</v>
      </c>
      <c r="D163" s="234" t="s">
        <v>197</v>
      </c>
      <c r="E163" s="235" t="s">
        <v>730</v>
      </c>
      <c r="F163" s="236" t="s">
        <v>731</v>
      </c>
      <c r="G163" s="237" t="s">
        <v>200</v>
      </c>
      <c r="H163" s="238">
        <v>9</v>
      </c>
      <c r="I163" s="239"/>
      <c r="J163" s="240">
        <f>ROUND(I163*H163,2)</f>
        <v>0</v>
      </c>
      <c r="K163" s="236" t="s">
        <v>165</v>
      </c>
      <c r="L163" s="241"/>
      <c r="M163" s="242" t="s">
        <v>19</v>
      </c>
      <c r="N163" s="243" t="s">
        <v>44</v>
      </c>
      <c r="O163" s="79"/>
      <c r="P163" s="196">
        <f>O163*H163</f>
        <v>0</v>
      </c>
      <c r="Q163" s="196">
        <v>1</v>
      </c>
      <c r="R163" s="196">
        <f>Q163*H163</f>
        <v>9</v>
      </c>
      <c r="S163" s="196">
        <v>0</v>
      </c>
      <c r="T163" s="197">
        <f>S163*H163</f>
        <v>0</v>
      </c>
      <c r="AR163" s="17" t="s">
        <v>201</v>
      </c>
      <c r="AT163" s="17" t="s">
        <v>197</v>
      </c>
      <c r="AU163" s="17" t="s">
        <v>73</v>
      </c>
      <c r="AY163" s="17" t="s">
        <v>167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17" t="s">
        <v>80</v>
      </c>
      <c r="BK163" s="198">
        <f>ROUND(I163*H163,2)</f>
        <v>0</v>
      </c>
      <c r="BL163" s="17" t="s">
        <v>166</v>
      </c>
      <c r="BM163" s="17" t="s">
        <v>788</v>
      </c>
    </row>
    <row r="164" s="10" customFormat="1">
      <c r="B164" s="212"/>
      <c r="C164" s="213"/>
      <c r="D164" s="199" t="s">
        <v>171</v>
      </c>
      <c r="E164" s="214" t="s">
        <v>19</v>
      </c>
      <c r="F164" s="215" t="s">
        <v>789</v>
      </c>
      <c r="G164" s="213"/>
      <c r="H164" s="216">
        <v>9</v>
      </c>
      <c r="I164" s="217"/>
      <c r="J164" s="213"/>
      <c r="K164" s="213"/>
      <c r="L164" s="218"/>
      <c r="M164" s="219"/>
      <c r="N164" s="220"/>
      <c r="O164" s="220"/>
      <c r="P164" s="220"/>
      <c r="Q164" s="220"/>
      <c r="R164" s="220"/>
      <c r="S164" s="220"/>
      <c r="T164" s="221"/>
      <c r="AT164" s="222" t="s">
        <v>171</v>
      </c>
      <c r="AU164" s="222" t="s">
        <v>73</v>
      </c>
      <c r="AV164" s="10" t="s">
        <v>82</v>
      </c>
      <c r="AW164" s="10" t="s">
        <v>35</v>
      </c>
      <c r="AX164" s="10" t="s">
        <v>80</v>
      </c>
      <c r="AY164" s="222" t="s">
        <v>167</v>
      </c>
    </row>
    <row r="165" s="1" customFormat="1" ht="33.75" customHeight="1">
      <c r="B165" s="38"/>
      <c r="C165" s="187" t="s">
        <v>306</v>
      </c>
      <c r="D165" s="187" t="s">
        <v>161</v>
      </c>
      <c r="E165" s="188" t="s">
        <v>790</v>
      </c>
      <c r="F165" s="189" t="s">
        <v>791</v>
      </c>
      <c r="G165" s="190" t="s">
        <v>236</v>
      </c>
      <c r="H165" s="191">
        <v>120</v>
      </c>
      <c r="I165" s="192"/>
      <c r="J165" s="193">
        <f>ROUND(I165*H165,2)</f>
        <v>0</v>
      </c>
      <c r="K165" s="189" t="s">
        <v>165</v>
      </c>
      <c r="L165" s="43"/>
      <c r="M165" s="194" t="s">
        <v>19</v>
      </c>
      <c r="N165" s="195" t="s">
        <v>44</v>
      </c>
      <c r="O165" s="79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AR165" s="17" t="s">
        <v>166</v>
      </c>
      <c r="AT165" s="17" t="s">
        <v>161</v>
      </c>
      <c r="AU165" s="17" t="s">
        <v>73</v>
      </c>
      <c r="AY165" s="17" t="s">
        <v>167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7" t="s">
        <v>80</v>
      </c>
      <c r="BK165" s="198">
        <f>ROUND(I165*H165,2)</f>
        <v>0</v>
      </c>
      <c r="BL165" s="17" t="s">
        <v>166</v>
      </c>
      <c r="BM165" s="17" t="s">
        <v>792</v>
      </c>
    </row>
    <row r="166" s="1" customFormat="1">
      <c r="B166" s="38"/>
      <c r="C166" s="39"/>
      <c r="D166" s="199" t="s">
        <v>169</v>
      </c>
      <c r="E166" s="39"/>
      <c r="F166" s="200" t="s">
        <v>233</v>
      </c>
      <c r="G166" s="39"/>
      <c r="H166" s="39"/>
      <c r="I166" s="143"/>
      <c r="J166" s="39"/>
      <c r="K166" s="39"/>
      <c r="L166" s="43"/>
      <c r="M166" s="201"/>
      <c r="N166" s="79"/>
      <c r="O166" s="79"/>
      <c r="P166" s="79"/>
      <c r="Q166" s="79"/>
      <c r="R166" s="79"/>
      <c r="S166" s="79"/>
      <c r="T166" s="80"/>
      <c r="AT166" s="17" t="s">
        <v>169</v>
      </c>
      <c r="AU166" s="17" t="s">
        <v>73</v>
      </c>
    </row>
    <row r="167" s="10" customFormat="1">
      <c r="B167" s="212"/>
      <c r="C167" s="213"/>
      <c r="D167" s="199" t="s">
        <v>171</v>
      </c>
      <c r="E167" s="214" t="s">
        <v>19</v>
      </c>
      <c r="F167" s="215" t="s">
        <v>793</v>
      </c>
      <c r="G167" s="213"/>
      <c r="H167" s="216">
        <v>120</v>
      </c>
      <c r="I167" s="217"/>
      <c r="J167" s="213"/>
      <c r="K167" s="213"/>
      <c r="L167" s="218"/>
      <c r="M167" s="219"/>
      <c r="N167" s="220"/>
      <c r="O167" s="220"/>
      <c r="P167" s="220"/>
      <c r="Q167" s="220"/>
      <c r="R167" s="220"/>
      <c r="S167" s="220"/>
      <c r="T167" s="221"/>
      <c r="AT167" s="222" t="s">
        <v>171</v>
      </c>
      <c r="AU167" s="222" t="s">
        <v>73</v>
      </c>
      <c r="AV167" s="10" t="s">
        <v>82</v>
      </c>
      <c r="AW167" s="10" t="s">
        <v>35</v>
      </c>
      <c r="AX167" s="10" t="s">
        <v>80</v>
      </c>
      <c r="AY167" s="222" t="s">
        <v>167</v>
      </c>
    </row>
    <row r="168" s="1" customFormat="1" ht="22.5" customHeight="1">
      <c r="B168" s="38"/>
      <c r="C168" s="234" t="s">
        <v>8</v>
      </c>
      <c r="D168" s="234" t="s">
        <v>197</v>
      </c>
      <c r="E168" s="235" t="s">
        <v>794</v>
      </c>
      <c r="F168" s="236" t="s">
        <v>795</v>
      </c>
      <c r="G168" s="237" t="s">
        <v>236</v>
      </c>
      <c r="H168" s="238">
        <v>120</v>
      </c>
      <c r="I168" s="239"/>
      <c r="J168" s="240">
        <f>ROUND(I168*H168,2)</f>
        <v>0</v>
      </c>
      <c r="K168" s="236" t="s">
        <v>165</v>
      </c>
      <c r="L168" s="241"/>
      <c r="M168" s="242" t="s">
        <v>19</v>
      </c>
      <c r="N168" s="243" t="s">
        <v>44</v>
      </c>
      <c r="O168" s="79"/>
      <c r="P168" s="196">
        <f>O168*H168</f>
        <v>0</v>
      </c>
      <c r="Q168" s="196">
        <v>0.00059999999999999995</v>
      </c>
      <c r="R168" s="196">
        <f>Q168*H168</f>
        <v>0.071999999999999995</v>
      </c>
      <c r="S168" s="196">
        <v>0</v>
      </c>
      <c r="T168" s="197">
        <f>S168*H168</f>
        <v>0</v>
      </c>
      <c r="AR168" s="17" t="s">
        <v>201</v>
      </c>
      <c r="AT168" s="17" t="s">
        <v>197</v>
      </c>
      <c r="AU168" s="17" t="s">
        <v>73</v>
      </c>
      <c r="AY168" s="17" t="s">
        <v>167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7" t="s">
        <v>80</v>
      </c>
      <c r="BK168" s="198">
        <f>ROUND(I168*H168,2)</f>
        <v>0</v>
      </c>
      <c r="BL168" s="17" t="s">
        <v>166</v>
      </c>
      <c r="BM168" s="17" t="s">
        <v>796</v>
      </c>
    </row>
    <row r="169" s="10" customFormat="1">
      <c r="B169" s="212"/>
      <c r="C169" s="213"/>
      <c r="D169" s="199" t="s">
        <v>171</v>
      </c>
      <c r="E169" s="214" t="s">
        <v>19</v>
      </c>
      <c r="F169" s="215" t="s">
        <v>793</v>
      </c>
      <c r="G169" s="213"/>
      <c r="H169" s="216">
        <v>120</v>
      </c>
      <c r="I169" s="217"/>
      <c r="J169" s="213"/>
      <c r="K169" s="213"/>
      <c r="L169" s="218"/>
      <c r="M169" s="219"/>
      <c r="N169" s="220"/>
      <c r="O169" s="220"/>
      <c r="P169" s="220"/>
      <c r="Q169" s="220"/>
      <c r="R169" s="220"/>
      <c r="S169" s="220"/>
      <c r="T169" s="221"/>
      <c r="AT169" s="222" t="s">
        <v>171</v>
      </c>
      <c r="AU169" s="222" t="s">
        <v>73</v>
      </c>
      <c r="AV169" s="10" t="s">
        <v>82</v>
      </c>
      <c r="AW169" s="10" t="s">
        <v>35</v>
      </c>
      <c r="AX169" s="10" t="s">
        <v>80</v>
      </c>
      <c r="AY169" s="222" t="s">
        <v>167</v>
      </c>
    </row>
    <row r="170" s="1" customFormat="1" ht="22.5" customHeight="1">
      <c r="B170" s="38"/>
      <c r="C170" s="187" t="s">
        <v>316</v>
      </c>
      <c r="D170" s="187" t="s">
        <v>161</v>
      </c>
      <c r="E170" s="188" t="s">
        <v>797</v>
      </c>
      <c r="F170" s="189" t="s">
        <v>798</v>
      </c>
      <c r="G170" s="190" t="s">
        <v>213</v>
      </c>
      <c r="H170" s="191">
        <v>57</v>
      </c>
      <c r="I170" s="192"/>
      <c r="J170" s="193">
        <f>ROUND(I170*H170,2)</f>
        <v>0</v>
      </c>
      <c r="K170" s="189" t="s">
        <v>165</v>
      </c>
      <c r="L170" s="43"/>
      <c r="M170" s="194" t="s">
        <v>19</v>
      </c>
      <c r="N170" s="195" t="s">
        <v>44</v>
      </c>
      <c r="O170" s="79"/>
      <c r="P170" s="196">
        <f>O170*H170</f>
        <v>0</v>
      </c>
      <c r="Q170" s="196">
        <v>0</v>
      </c>
      <c r="R170" s="196">
        <f>Q170*H170</f>
        <v>0</v>
      </c>
      <c r="S170" s="196">
        <v>0</v>
      </c>
      <c r="T170" s="197">
        <f>S170*H170</f>
        <v>0</v>
      </c>
      <c r="AR170" s="17" t="s">
        <v>166</v>
      </c>
      <c r="AT170" s="17" t="s">
        <v>161</v>
      </c>
      <c r="AU170" s="17" t="s">
        <v>73</v>
      </c>
      <c r="AY170" s="17" t="s">
        <v>167</v>
      </c>
      <c r="BE170" s="198">
        <f>IF(N170="základní",J170,0)</f>
        <v>0</v>
      </c>
      <c r="BF170" s="198">
        <f>IF(N170="snížená",J170,0)</f>
        <v>0</v>
      </c>
      <c r="BG170" s="198">
        <f>IF(N170="zákl. přenesená",J170,0)</f>
        <v>0</v>
      </c>
      <c r="BH170" s="198">
        <f>IF(N170="sníž. přenesená",J170,0)</f>
        <v>0</v>
      </c>
      <c r="BI170" s="198">
        <f>IF(N170="nulová",J170,0)</f>
        <v>0</v>
      </c>
      <c r="BJ170" s="17" t="s">
        <v>80</v>
      </c>
      <c r="BK170" s="198">
        <f>ROUND(I170*H170,2)</f>
        <v>0</v>
      </c>
      <c r="BL170" s="17" t="s">
        <v>166</v>
      </c>
      <c r="BM170" s="17" t="s">
        <v>799</v>
      </c>
    </row>
    <row r="171" s="1" customFormat="1">
      <c r="B171" s="38"/>
      <c r="C171" s="39"/>
      <c r="D171" s="199" t="s">
        <v>169</v>
      </c>
      <c r="E171" s="39"/>
      <c r="F171" s="200" t="s">
        <v>381</v>
      </c>
      <c r="G171" s="39"/>
      <c r="H171" s="39"/>
      <c r="I171" s="143"/>
      <c r="J171" s="39"/>
      <c r="K171" s="39"/>
      <c r="L171" s="43"/>
      <c r="M171" s="201"/>
      <c r="N171" s="79"/>
      <c r="O171" s="79"/>
      <c r="P171" s="79"/>
      <c r="Q171" s="79"/>
      <c r="R171" s="79"/>
      <c r="S171" s="79"/>
      <c r="T171" s="80"/>
      <c r="AT171" s="17" t="s">
        <v>169</v>
      </c>
      <c r="AU171" s="17" t="s">
        <v>73</v>
      </c>
    </row>
    <row r="172" s="10" customFormat="1">
      <c r="B172" s="212"/>
      <c r="C172" s="213"/>
      <c r="D172" s="199" t="s">
        <v>171</v>
      </c>
      <c r="E172" s="214" t="s">
        <v>19</v>
      </c>
      <c r="F172" s="215" t="s">
        <v>800</v>
      </c>
      <c r="G172" s="213"/>
      <c r="H172" s="216">
        <v>57</v>
      </c>
      <c r="I172" s="217"/>
      <c r="J172" s="213"/>
      <c r="K172" s="213"/>
      <c r="L172" s="218"/>
      <c r="M172" s="219"/>
      <c r="N172" s="220"/>
      <c r="O172" s="220"/>
      <c r="P172" s="220"/>
      <c r="Q172" s="220"/>
      <c r="R172" s="220"/>
      <c r="S172" s="220"/>
      <c r="T172" s="221"/>
      <c r="AT172" s="222" t="s">
        <v>171</v>
      </c>
      <c r="AU172" s="222" t="s">
        <v>73</v>
      </c>
      <c r="AV172" s="10" t="s">
        <v>82</v>
      </c>
      <c r="AW172" s="10" t="s">
        <v>35</v>
      </c>
      <c r="AX172" s="10" t="s">
        <v>80</v>
      </c>
      <c r="AY172" s="222" t="s">
        <v>167</v>
      </c>
    </row>
    <row r="173" s="1" customFormat="1" ht="22.5" customHeight="1">
      <c r="B173" s="38"/>
      <c r="C173" s="187" t="s">
        <v>377</v>
      </c>
      <c r="D173" s="187" t="s">
        <v>161</v>
      </c>
      <c r="E173" s="188" t="s">
        <v>801</v>
      </c>
      <c r="F173" s="189" t="s">
        <v>802</v>
      </c>
      <c r="G173" s="190" t="s">
        <v>301</v>
      </c>
      <c r="H173" s="191">
        <v>376</v>
      </c>
      <c r="I173" s="192"/>
      <c r="J173" s="193">
        <f>ROUND(I173*H173,2)</f>
        <v>0</v>
      </c>
      <c r="K173" s="189" t="s">
        <v>165</v>
      </c>
      <c r="L173" s="43"/>
      <c r="M173" s="194" t="s">
        <v>19</v>
      </c>
      <c r="N173" s="195" t="s">
        <v>44</v>
      </c>
      <c r="O173" s="79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AR173" s="17" t="s">
        <v>166</v>
      </c>
      <c r="AT173" s="17" t="s">
        <v>161</v>
      </c>
      <c r="AU173" s="17" t="s">
        <v>73</v>
      </c>
      <c r="AY173" s="17" t="s">
        <v>167</v>
      </c>
      <c r="BE173" s="198">
        <f>IF(N173="základní",J173,0)</f>
        <v>0</v>
      </c>
      <c r="BF173" s="198">
        <f>IF(N173="snížená",J173,0)</f>
        <v>0</v>
      </c>
      <c r="BG173" s="198">
        <f>IF(N173="zákl. přenesená",J173,0)</f>
        <v>0</v>
      </c>
      <c r="BH173" s="198">
        <f>IF(N173="sníž. přenesená",J173,0)</f>
        <v>0</v>
      </c>
      <c r="BI173" s="198">
        <f>IF(N173="nulová",J173,0)</f>
        <v>0</v>
      </c>
      <c r="BJ173" s="17" t="s">
        <v>80</v>
      </c>
      <c r="BK173" s="198">
        <f>ROUND(I173*H173,2)</f>
        <v>0</v>
      </c>
      <c r="BL173" s="17" t="s">
        <v>166</v>
      </c>
      <c r="BM173" s="17" t="s">
        <v>803</v>
      </c>
    </row>
    <row r="174" s="1" customFormat="1">
      <c r="B174" s="38"/>
      <c r="C174" s="39"/>
      <c r="D174" s="199" t="s">
        <v>169</v>
      </c>
      <c r="E174" s="39"/>
      <c r="F174" s="200" t="s">
        <v>386</v>
      </c>
      <c r="G174" s="39"/>
      <c r="H174" s="39"/>
      <c r="I174" s="143"/>
      <c r="J174" s="39"/>
      <c r="K174" s="39"/>
      <c r="L174" s="43"/>
      <c r="M174" s="201"/>
      <c r="N174" s="79"/>
      <c r="O174" s="79"/>
      <c r="P174" s="79"/>
      <c r="Q174" s="79"/>
      <c r="R174" s="79"/>
      <c r="S174" s="79"/>
      <c r="T174" s="80"/>
      <c r="AT174" s="17" t="s">
        <v>169</v>
      </c>
      <c r="AU174" s="17" t="s">
        <v>73</v>
      </c>
    </row>
    <row r="175" s="10" customFormat="1">
      <c r="B175" s="212"/>
      <c r="C175" s="213"/>
      <c r="D175" s="199" t="s">
        <v>171</v>
      </c>
      <c r="E175" s="214" t="s">
        <v>19</v>
      </c>
      <c r="F175" s="215" t="s">
        <v>804</v>
      </c>
      <c r="G175" s="213"/>
      <c r="H175" s="216">
        <v>376</v>
      </c>
      <c r="I175" s="217"/>
      <c r="J175" s="213"/>
      <c r="K175" s="213"/>
      <c r="L175" s="218"/>
      <c r="M175" s="219"/>
      <c r="N175" s="220"/>
      <c r="O175" s="220"/>
      <c r="P175" s="220"/>
      <c r="Q175" s="220"/>
      <c r="R175" s="220"/>
      <c r="S175" s="220"/>
      <c r="T175" s="221"/>
      <c r="AT175" s="222" t="s">
        <v>171</v>
      </c>
      <c r="AU175" s="222" t="s">
        <v>73</v>
      </c>
      <c r="AV175" s="10" t="s">
        <v>82</v>
      </c>
      <c r="AW175" s="10" t="s">
        <v>35</v>
      </c>
      <c r="AX175" s="10" t="s">
        <v>80</v>
      </c>
      <c r="AY175" s="222" t="s">
        <v>167</v>
      </c>
    </row>
    <row r="176" s="1" customFormat="1" ht="33.75" customHeight="1">
      <c r="B176" s="38"/>
      <c r="C176" s="187" t="s">
        <v>382</v>
      </c>
      <c r="D176" s="187" t="s">
        <v>161</v>
      </c>
      <c r="E176" s="188" t="s">
        <v>805</v>
      </c>
      <c r="F176" s="189" t="s">
        <v>806</v>
      </c>
      <c r="G176" s="190" t="s">
        <v>301</v>
      </c>
      <c r="H176" s="191">
        <v>376</v>
      </c>
      <c r="I176" s="192"/>
      <c r="J176" s="193">
        <f>ROUND(I176*H176,2)</f>
        <v>0</v>
      </c>
      <c r="K176" s="189" t="s">
        <v>165</v>
      </c>
      <c r="L176" s="43"/>
      <c r="M176" s="194" t="s">
        <v>19</v>
      </c>
      <c r="N176" s="195" t="s">
        <v>44</v>
      </c>
      <c r="O176" s="79"/>
      <c r="P176" s="196">
        <f>O176*H176</f>
        <v>0</v>
      </c>
      <c r="Q176" s="196">
        <v>0</v>
      </c>
      <c r="R176" s="196">
        <f>Q176*H176</f>
        <v>0</v>
      </c>
      <c r="S176" s="196">
        <v>0</v>
      </c>
      <c r="T176" s="197">
        <f>S176*H176</f>
        <v>0</v>
      </c>
      <c r="AR176" s="17" t="s">
        <v>166</v>
      </c>
      <c r="AT176" s="17" t="s">
        <v>161</v>
      </c>
      <c r="AU176" s="17" t="s">
        <v>73</v>
      </c>
      <c r="AY176" s="17" t="s">
        <v>167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17" t="s">
        <v>80</v>
      </c>
      <c r="BK176" s="198">
        <f>ROUND(I176*H176,2)</f>
        <v>0</v>
      </c>
      <c r="BL176" s="17" t="s">
        <v>166</v>
      </c>
      <c r="BM176" s="17" t="s">
        <v>807</v>
      </c>
    </row>
    <row r="177" s="1" customFormat="1">
      <c r="B177" s="38"/>
      <c r="C177" s="39"/>
      <c r="D177" s="199" t="s">
        <v>169</v>
      </c>
      <c r="E177" s="39"/>
      <c r="F177" s="200" t="s">
        <v>392</v>
      </c>
      <c r="G177" s="39"/>
      <c r="H177" s="39"/>
      <c r="I177" s="143"/>
      <c r="J177" s="39"/>
      <c r="K177" s="39"/>
      <c r="L177" s="43"/>
      <c r="M177" s="201"/>
      <c r="N177" s="79"/>
      <c r="O177" s="79"/>
      <c r="P177" s="79"/>
      <c r="Q177" s="79"/>
      <c r="R177" s="79"/>
      <c r="S177" s="79"/>
      <c r="T177" s="80"/>
      <c r="AT177" s="17" t="s">
        <v>169</v>
      </c>
      <c r="AU177" s="17" t="s">
        <v>73</v>
      </c>
    </row>
    <row r="178" s="10" customFormat="1">
      <c r="B178" s="212"/>
      <c r="C178" s="213"/>
      <c r="D178" s="199" t="s">
        <v>171</v>
      </c>
      <c r="E178" s="214" t="s">
        <v>19</v>
      </c>
      <c r="F178" s="215" t="s">
        <v>804</v>
      </c>
      <c r="G178" s="213"/>
      <c r="H178" s="216">
        <v>376</v>
      </c>
      <c r="I178" s="217"/>
      <c r="J178" s="213"/>
      <c r="K178" s="213"/>
      <c r="L178" s="218"/>
      <c r="M178" s="219"/>
      <c r="N178" s="220"/>
      <c r="O178" s="220"/>
      <c r="P178" s="220"/>
      <c r="Q178" s="220"/>
      <c r="R178" s="220"/>
      <c r="S178" s="220"/>
      <c r="T178" s="221"/>
      <c r="AT178" s="222" t="s">
        <v>171</v>
      </c>
      <c r="AU178" s="222" t="s">
        <v>73</v>
      </c>
      <c r="AV178" s="10" t="s">
        <v>82</v>
      </c>
      <c r="AW178" s="10" t="s">
        <v>35</v>
      </c>
      <c r="AX178" s="10" t="s">
        <v>80</v>
      </c>
      <c r="AY178" s="222" t="s">
        <v>167</v>
      </c>
    </row>
    <row r="179" s="1" customFormat="1" ht="22.5" customHeight="1">
      <c r="B179" s="38"/>
      <c r="C179" s="234" t="s">
        <v>388</v>
      </c>
      <c r="D179" s="234" t="s">
        <v>197</v>
      </c>
      <c r="E179" s="235" t="s">
        <v>394</v>
      </c>
      <c r="F179" s="236" t="s">
        <v>395</v>
      </c>
      <c r="G179" s="237" t="s">
        <v>200</v>
      </c>
      <c r="H179" s="238">
        <v>165.44</v>
      </c>
      <c r="I179" s="239"/>
      <c r="J179" s="240">
        <f>ROUND(I179*H179,2)</f>
        <v>0</v>
      </c>
      <c r="K179" s="236" t="s">
        <v>165</v>
      </c>
      <c r="L179" s="241"/>
      <c r="M179" s="242" t="s">
        <v>19</v>
      </c>
      <c r="N179" s="243" t="s">
        <v>44</v>
      </c>
      <c r="O179" s="79"/>
      <c r="P179" s="196">
        <f>O179*H179</f>
        <v>0</v>
      </c>
      <c r="Q179" s="196">
        <v>1</v>
      </c>
      <c r="R179" s="196">
        <f>Q179*H179</f>
        <v>165.44</v>
      </c>
      <c r="S179" s="196">
        <v>0</v>
      </c>
      <c r="T179" s="197">
        <f>S179*H179</f>
        <v>0</v>
      </c>
      <c r="AR179" s="17" t="s">
        <v>201</v>
      </c>
      <c r="AT179" s="17" t="s">
        <v>197</v>
      </c>
      <c r="AU179" s="17" t="s">
        <v>73</v>
      </c>
      <c r="AY179" s="17" t="s">
        <v>167</v>
      </c>
      <c r="BE179" s="198">
        <f>IF(N179="základní",J179,0)</f>
        <v>0</v>
      </c>
      <c r="BF179" s="198">
        <f>IF(N179="snížená",J179,0)</f>
        <v>0</v>
      </c>
      <c r="BG179" s="198">
        <f>IF(N179="zákl. přenesená",J179,0)</f>
        <v>0</v>
      </c>
      <c r="BH179" s="198">
        <f>IF(N179="sníž. přenesená",J179,0)</f>
        <v>0</v>
      </c>
      <c r="BI179" s="198">
        <f>IF(N179="nulová",J179,0)</f>
        <v>0</v>
      </c>
      <c r="BJ179" s="17" t="s">
        <v>80</v>
      </c>
      <c r="BK179" s="198">
        <f>ROUND(I179*H179,2)</f>
        <v>0</v>
      </c>
      <c r="BL179" s="17" t="s">
        <v>166</v>
      </c>
      <c r="BM179" s="17" t="s">
        <v>808</v>
      </c>
    </row>
    <row r="180" s="10" customFormat="1">
      <c r="B180" s="212"/>
      <c r="C180" s="213"/>
      <c r="D180" s="199" t="s">
        <v>171</v>
      </c>
      <c r="E180" s="214" t="s">
        <v>19</v>
      </c>
      <c r="F180" s="215" t="s">
        <v>809</v>
      </c>
      <c r="G180" s="213"/>
      <c r="H180" s="216">
        <v>165.44</v>
      </c>
      <c r="I180" s="217"/>
      <c r="J180" s="213"/>
      <c r="K180" s="213"/>
      <c r="L180" s="218"/>
      <c r="M180" s="219"/>
      <c r="N180" s="220"/>
      <c r="O180" s="220"/>
      <c r="P180" s="220"/>
      <c r="Q180" s="220"/>
      <c r="R180" s="220"/>
      <c r="S180" s="220"/>
      <c r="T180" s="221"/>
      <c r="AT180" s="222" t="s">
        <v>171</v>
      </c>
      <c r="AU180" s="222" t="s">
        <v>73</v>
      </c>
      <c r="AV180" s="10" t="s">
        <v>82</v>
      </c>
      <c r="AW180" s="10" t="s">
        <v>35</v>
      </c>
      <c r="AX180" s="10" t="s">
        <v>80</v>
      </c>
      <c r="AY180" s="222" t="s">
        <v>167</v>
      </c>
    </row>
    <row r="181" s="1" customFormat="1" ht="78.75" customHeight="1">
      <c r="B181" s="38"/>
      <c r="C181" s="187" t="s">
        <v>393</v>
      </c>
      <c r="D181" s="187" t="s">
        <v>161</v>
      </c>
      <c r="E181" s="188" t="s">
        <v>340</v>
      </c>
      <c r="F181" s="189" t="s">
        <v>810</v>
      </c>
      <c r="G181" s="190" t="s">
        <v>200</v>
      </c>
      <c r="H181" s="191">
        <v>165.44</v>
      </c>
      <c r="I181" s="192"/>
      <c r="J181" s="193">
        <f>ROUND(I181*H181,2)</f>
        <v>0</v>
      </c>
      <c r="K181" s="189" t="s">
        <v>165</v>
      </c>
      <c r="L181" s="43"/>
      <c r="M181" s="194" t="s">
        <v>19</v>
      </c>
      <c r="N181" s="195" t="s">
        <v>44</v>
      </c>
      <c r="O181" s="79"/>
      <c r="P181" s="196">
        <f>O181*H181</f>
        <v>0</v>
      </c>
      <c r="Q181" s="196">
        <v>0</v>
      </c>
      <c r="R181" s="196">
        <f>Q181*H181</f>
        <v>0</v>
      </c>
      <c r="S181" s="196">
        <v>0</v>
      </c>
      <c r="T181" s="197">
        <f>S181*H181</f>
        <v>0</v>
      </c>
      <c r="AR181" s="17" t="s">
        <v>166</v>
      </c>
      <c r="AT181" s="17" t="s">
        <v>161</v>
      </c>
      <c r="AU181" s="17" t="s">
        <v>73</v>
      </c>
      <c r="AY181" s="17" t="s">
        <v>167</v>
      </c>
      <c r="BE181" s="198">
        <f>IF(N181="základní",J181,0)</f>
        <v>0</v>
      </c>
      <c r="BF181" s="198">
        <f>IF(N181="snížená",J181,0)</f>
        <v>0</v>
      </c>
      <c r="BG181" s="198">
        <f>IF(N181="zákl. přenesená",J181,0)</f>
        <v>0</v>
      </c>
      <c r="BH181" s="198">
        <f>IF(N181="sníž. přenesená",J181,0)</f>
        <v>0</v>
      </c>
      <c r="BI181" s="198">
        <f>IF(N181="nulová",J181,0)</f>
        <v>0</v>
      </c>
      <c r="BJ181" s="17" t="s">
        <v>80</v>
      </c>
      <c r="BK181" s="198">
        <f>ROUND(I181*H181,2)</f>
        <v>0</v>
      </c>
      <c r="BL181" s="17" t="s">
        <v>166</v>
      </c>
      <c r="BM181" s="17" t="s">
        <v>811</v>
      </c>
    </row>
    <row r="182" s="1" customFormat="1">
      <c r="B182" s="38"/>
      <c r="C182" s="39"/>
      <c r="D182" s="199" t="s">
        <v>169</v>
      </c>
      <c r="E182" s="39"/>
      <c r="F182" s="200" t="s">
        <v>515</v>
      </c>
      <c r="G182" s="39"/>
      <c r="H182" s="39"/>
      <c r="I182" s="143"/>
      <c r="J182" s="39"/>
      <c r="K182" s="39"/>
      <c r="L182" s="43"/>
      <c r="M182" s="201"/>
      <c r="N182" s="79"/>
      <c r="O182" s="79"/>
      <c r="P182" s="79"/>
      <c r="Q182" s="79"/>
      <c r="R182" s="79"/>
      <c r="S182" s="79"/>
      <c r="T182" s="80"/>
      <c r="AT182" s="17" t="s">
        <v>169</v>
      </c>
      <c r="AU182" s="17" t="s">
        <v>73</v>
      </c>
    </row>
    <row r="183" s="9" customFormat="1">
      <c r="B183" s="202"/>
      <c r="C183" s="203"/>
      <c r="D183" s="199" t="s">
        <v>171</v>
      </c>
      <c r="E183" s="204" t="s">
        <v>19</v>
      </c>
      <c r="F183" s="205" t="s">
        <v>399</v>
      </c>
      <c r="G183" s="203"/>
      <c r="H183" s="204" t="s">
        <v>19</v>
      </c>
      <c r="I183" s="206"/>
      <c r="J183" s="203"/>
      <c r="K183" s="203"/>
      <c r="L183" s="207"/>
      <c r="M183" s="208"/>
      <c r="N183" s="209"/>
      <c r="O183" s="209"/>
      <c r="P183" s="209"/>
      <c r="Q183" s="209"/>
      <c r="R183" s="209"/>
      <c r="S183" s="209"/>
      <c r="T183" s="210"/>
      <c r="AT183" s="211" t="s">
        <v>171</v>
      </c>
      <c r="AU183" s="211" t="s">
        <v>73</v>
      </c>
      <c r="AV183" s="9" t="s">
        <v>80</v>
      </c>
      <c r="AW183" s="9" t="s">
        <v>35</v>
      </c>
      <c r="AX183" s="9" t="s">
        <v>73</v>
      </c>
      <c r="AY183" s="211" t="s">
        <v>167</v>
      </c>
    </row>
    <row r="184" s="10" customFormat="1">
      <c r="B184" s="212"/>
      <c r="C184" s="213"/>
      <c r="D184" s="199" t="s">
        <v>171</v>
      </c>
      <c r="E184" s="214" t="s">
        <v>19</v>
      </c>
      <c r="F184" s="215" t="s">
        <v>812</v>
      </c>
      <c r="G184" s="213"/>
      <c r="H184" s="216">
        <v>165.44</v>
      </c>
      <c r="I184" s="217"/>
      <c r="J184" s="213"/>
      <c r="K184" s="213"/>
      <c r="L184" s="218"/>
      <c r="M184" s="219"/>
      <c r="N184" s="220"/>
      <c r="O184" s="220"/>
      <c r="P184" s="220"/>
      <c r="Q184" s="220"/>
      <c r="R184" s="220"/>
      <c r="S184" s="220"/>
      <c r="T184" s="221"/>
      <c r="AT184" s="222" t="s">
        <v>171</v>
      </c>
      <c r="AU184" s="222" t="s">
        <v>73</v>
      </c>
      <c r="AV184" s="10" t="s">
        <v>82</v>
      </c>
      <c r="AW184" s="10" t="s">
        <v>35</v>
      </c>
      <c r="AX184" s="10" t="s">
        <v>80</v>
      </c>
      <c r="AY184" s="222" t="s">
        <v>167</v>
      </c>
    </row>
    <row r="185" s="1" customFormat="1" ht="78.75" customHeight="1">
      <c r="B185" s="38"/>
      <c r="C185" s="187" t="s">
        <v>7</v>
      </c>
      <c r="D185" s="187" t="s">
        <v>161</v>
      </c>
      <c r="E185" s="188" t="s">
        <v>813</v>
      </c>
      <c r="F185" s="189" t="s">
        <v>814</v>
      </c>
      <c r="G185" s="190" t="s">
        <v>200</v>
      </c>
      <c r="H185" s="191">
        <v>165.44</v>
      </c>
      <c r="I185" s="192"/>
      <c r="J185" s="193">
        <f>ROUND(I185*H185,2)</f>
        <v>0</v>
      </c>
      <c r="K185" s="189" t="s">
        <v>165</v>
      </c>
      <c r="L185" s="43"/>
      <c r="M185" s="194" t="s">
        <v>19</v>
      </c>
      <c r="N185" s="195" t="s">
        <v>44</v>
      </c>
      <c r="O185" s="79"/>
      <c r="P185" s="196">
        <f>O185*H185</f>
        <v>0</v>
      </c>
      <c r="Q185" s="196">
        <v>0</v>
      </c>
      <c r="R185" s="196">
        <f>Q185*H185</f>
        <v>0</v>
      </c>
      <c r="S185" s="196">
        <v>0</v>
      </c>
      <c r="T185" s="197">
        <f>S185*H185</f>
        <v>0</v>
      </c>
      <c r="AR185" s="17" t="s">
        <v>166</v>
      </c>
      <c r="AT185" s="17" t="s">
        <v>161</v>
      </c>
      <c r="AU185" s="17" t="s">
        <v>73</v>
      </c>
      <c r="AY185" s="17" t="s">
        <v>167</v>
      </c>
      <c r="BE185" s="198">
        <f>IF(N185="základní",J185,0)</f>
        <v>0</v>
      </c>
      <c r="BF185" s="198">
        <f>IF(N185="snížená",J185,0)</f>
        <v>0</v>
      </c>
      <c r="BG185" s="198">
        <f>IF(N185="zákl. přenesená",J185,0)</f>
        <v>0</v>
      </c>
      <c r="BH185" s="198">
        <f>IF(N185="sníž. přenesená",J185,0)</f>
        <v>0</v>
      </c>
      <c r="BI185" s="198">
        <f>IF(N185="nulová",J185,0)</f>
        <v>0</v>
      </c>
      <c r="BJ185" s="17" t="s">
        <v>80</v>
      </c>
      <c r="BK185" s="198">
        <f>ROUND(I185*H185,2)</f>
        <v>0</v>
      </c>
      <c r="BL185" s="17" t="s">
        <v>166</v>
      </c>
      <c r="BM185" s="17" t="s">
        <v>815</v>
      </c>
    </row>
    <row r="186" s="1" customFormat="1">
      <c r="B186" s="38"/>
      <c r="C186" s="39"/>
      <c r="D186" s="199" t="s">
        <v>169</v>
      </c>
      <c r="E186" s="39"/>
      <c r="F186" s="200" t="s">
        <v>515</v>
      </c>
      <c r="G186" s="39"/>
      <c r="H186" s="39"/>
      <c r="I186" s="143"/>
      <c r="J186" s="39"/>
      <c r="K186" s="39"/>
      <c r="L186" s="43"/>
      <c r="M186" s="201"/>
      <c r="N186" s="79"/>
      <c r="O186" s="79"/>
      <c r="P186" s="79"/>
      <c r="Q186" s="79"/>
      <c r="R186" s="79"/>
      <c r="S186" s="79"/>
      <c r="T186" s="80"/>
      <c r="AT186" s="17" t="s">
        <v>169</v>
      </c>
      <c r="AU186" s="17" t="s">
        <v>73</v>
      </c>
    </row>
    <row r="187" s="9" customFormat="1">
      <c r="B187" s="202"/>
      <c r="C187" s="203"/>
      <c r="D187" s="199" t="s">
        <v>171</v>
      </c>
      <c r="E187" s="204" t="s">
        <v>19</v>
      </c>
      <c r="F187" s="205" t="s">
        <v>407</v>
      </c>
      <c r="G187" s="203"/>
      <c r="H187" s="204" t="s">
        <v>19</v>
      </c>
      <c r="I187" s="206"/>
      <c r="J187" s="203"/>
      <c r="K187" s="203"/>
      <c r="L187" s="207"/>
      <c r="M187" s="208"/>
      <c r="N187" s="209"/>
      <c r="O187" s="209"/>
      <c r="P187" s="209"/>
      <c r="Q187" s="209"/>
      <c r="R187" s="209"/>
      <c r="S187" s="209"/>
      <c r="T187" s="210"/>
      <c r="AT187" s="211" t="s">
        <v>171</v>
      </c>
      <c r="AU187" s="211" t="s">
        <v>73</v>
      </c>
      <c r="AV187" s="9" t="s">
        <v>80</v>
      </c>
      <c r="AW187" s="9" t="s">
        <v>35</v>
      </c>
      <c r="AX187" s="9" t="s">
        <v>73</v>
      </c>
      <c r="AY187" s="211" t="s">
        <v>167</v>
      </c>
    </row>
    <row r="188" s="10" customFormat="1">
      <c r="B188" s="212"/>
      <c r="C188" s="213"/>
      <c r="D188" s="199" t="s">
        <v>171</v>
      </c>
      <c r="E188" s="214" t="s">
        <v>19</v>
      </c>
      <c r="F188" s="215" t="s">
        <v>812</v>
      </c>
      <c r="G188" s="213"/>
      <c r="H188" s="216">
        <v>165.44</v>
      </c>
      <c r="I188" s="217"/>
      <c r="J188" s="213"/>
      <c r="K188" s="213"/>
      <c r="L188" s="218"/>
      <c r="M188" s="219"/>
      <c r="N188" s="220"/>
      <c r="O188" s="220"/>
      <c r="P188" s="220"/>
      <c r="Q188" s="220"/>
      <c r="R188" s="220"/>
      <c r="S188" s="220"/>
      <c r="T188" s="221"/>
      <c r="AT188" s="222" t="s">
        <v>171</v>
      </c>
      <c r="AU188" s="222" t="s">
        <v>73</v>
      </c>
      <c r="AV188" s="10" t="s">
        <v>82</v>
      </c>
      <c r="AW188" s="10" t="s">
        <v>35</v>
      </c>
      <c r="AX188" s="10" t="s">
        <v>80</v>
      </c>
      <c r="AY188" s="222" t="s">
        <v>167</v>
      </c>
    </row>
    <row r="189" s="1" customFormat="1" ht="33.75" customHeight="1">
      <c r="B189" s="38"/>
      <c r="C189" s="187" t="s">
        <v>402</v>
      </c>
      <c r="D189" s="187" t="s">
        <v>161</v>
      </c>
      <c r="E189" s="188" t="s">
        <v>403</v>
      </c>
      <c r="F189" s="189" t="s">
        <v>816</v>
      </c>
      <c r="G189" s="190" t="s">
        <v>200</v>
      </c>
      <c r="H189" s="191">
        <v>165.44</v>
      </c>
      <c r="I189" s="192"/>
      <c r="J189" s="193">
        <f>ROUND(I189*H189,2)</f>
        <v>0</v>
      </c>
      <c r="K189" s="189" t="s">
        <v>165</v>
      </c>
      <c r="L189" s="43"/>
      <c r="M189" s="194" t="s">
        <v>19</v>
      </c>
      <c r="N189" s="195" t="s">
        <v>44</v>
      </c>
      <c r="O189" s="79"/>
      <c r="P189" s="196">
        <f>O189*H189</f>
        <v>0</v>
      </c>
      <c r="Q189" s="196">
        <v>0</v>
      </c>
      <c r="R189" s="196">
        <f>Q189*H189</f>
        <v>0</v>
      </c>
      <c r="S189" s="196">
        <v>0</v>
      </c>
      <c r="T189" s="197">
        <f>S189*H189</f>
        <v>0</v>
      </c>
      <c r="AR189" s="17" t="s">
        <v>166</v>
      </c>
      <c r="AT189" s="17" t="s">
        <v>161</v>
      </c>
      <c r="AU189" s="17" t="s">
        <v>73</v>
      </c>
      <c r="AY189" s="17" t="s">
        <v>167</v>
      </c>
      <c r="BE189" s="198">
        <f>IF(N189="základní",J189,0)</f>
        <v>0</v>
      </c>
      <c r="BF189" s="198">
        <f>IF(N189="snížená",J189,0)</f>
        <v>0</v>
      </c>
      <c r="BG189" s="198">
        <f>IF(N189="zákl. přenesená",J189,0)</f>
        <v>0</v>
      </c>
      <c r="BH189" s="198">
        <f>IF(N189="sníž. přenesená",J189,0)</f>
        <v>0</v>
      </c>
      <c r="BI189" s="198">
        <f>IF(N189="nulová",J189,0)</f>
        <v>0</v>
      </c>
      <c r="BJ189" s="17" t="s">
        <v>80</v>
      </c>
      <c r="BK189" s="198">
        <f>ROUND(I189*H189,2)</f>
        <v>0</v>
      </c>
      <c r="BL189" s="17" t="s">
        <v>166</v>
      </c>
      <c r="BM189" s="17" t="s">
        <v>817</v>
      </c>
    </row>
    <row r="190" s="1" customFormat="1">
      <c r="B190" s="38"/>
      <c r="C190" s="39"/>
      <c r="D190" s="199" t="s">
        <v>169</v>
      </c>
      <c r="E190" s="39"/>
      <c r="F190" s="200" t="s">
        <v>818</v>
      </c>
      <c r="G190" s="39"/>
      <c r="H190" s="39"/>
      <c r="I190" s="143"/>
      <c r="J190" s="39"/>
      <c r="K190" s="39"/>
      <c r="L190" s="43"/>
      <c r="M190" s="201"/>
      <c r="N190" s="79"/>
      <c r="O190" s="79"/>
      <c r="P190" s="79"/>
      <c r="Q190" s="79"/>
      <c r="R190" s="79"/>
      <c r="S190" s="79"/>
      <c r="T190" s="80"/>
      <c r="AT190" s="17" t="s">
        <v>169</v>
      </c>
      <c r="AU190" s="17" t="s">
        <v>73</v>
      </c>
    </row>
    <row r="191" s="9" customFormat="1">
      <c r="B191" s="202"/>
      <c r="C191" s="203"/>
      <c r="D191" s="199" t="s">
        <v>171</v>
      </c>
      <c r="E191" s="204" t="s">
        <v>19</v>
      </c>
      <c r="F191" s="205" t="s">
        <v>407</v>
      </c>
      <c r="G191" s="203"/>
      <c r="H191" s="204" t="s">
        <v>19</v>
      </c>
      <c r="I191" s="206"/>
      <c r="J191" s="203"/>
      <c r="K191" s="203"/>
      <c r="L191" s="207"/>
      <c r="M191" s="208"/>
      <c r="N191" s="209"/>
      <c r="O191" s="209"/>
      <c r="P191" s="209"/>
      <c r="Q191" s="209"/>
      <c r="R191" s="209"/>
      <c r="S191" s="209"/>
      <c r="T191" s="210"/>
      <c r="AT191" s="211" t="s">
        <v>171</v>
      </c>
      <c r="AU191" s="211" t="s">
        <v>73</v>
      </c>
      <c r="AV191" s="9" t="s">
        <v>80</v>
      </c>
      <c r="AW191" s="9" t="s">
        <v>35</v>
      </c>
      <c r="AX191" s="9" t="s">
        <v>73</v>
      </c>
      <c r="AY191" s="211" t="s">
        <v>167</v>
      </c>
    </row>
    <row r="192" s="10" customFormat="1">
      <c r="B192" s="212"/>
      <c r="C192" s="213"/>
      <c r="D192" s="199" t="s">
        <v>171</v>
      </c>
      <c r="E192" s="214" t="s">
        <v>19</v>
      </c>
      <c r="F192" s="215" t="s">
        <v>812</v>
      </c>
      <c r="G192" s="213"/>
      <c r="H192" s="216">
        <v>165.44</v>
      </c>
      <c r="I192" s="217"/>
      <c r="J192" s="213"/>
      <c r="K192" s="213"/>
      <c r="L192" s="218"/>
      <c r="M192" s="219"/>
      <c r="N192" s="220"/>
      <c r="O192" s="220"/>
      <c r="P192" s="220"/>
      <c r="Q192" s="220"/>
      <c r="R192" s="220"/>
      <c r="S192" s="220"/>
      <c r="T192" s="221"/>
      <c r="AT192" s="222" t="s">
        <v>171</v>
      </c>
      <c r="AU192" s="222" t="s">
        <v>73</v>
      </c>
      <c r="AV192" s="10" t="s">
        <v>82</v>
      </c>
      <c r="AW192" s="10" t="s">
        <v>35</v>
      </c>
      <c r="AX192" s="10" t="s">
        <v>80</v>
      </c>
      <c r="AY192" s="222" t="s">
        <v>167</v>
      </c>
    </row>
    <row r="193" s="1" customFormat="1" ht="22.5" customHeight="1">
      <c r="B193" s="38"/>
      <c r="C193" s="187" t="s">
        <v>819</v>
      </c>
      <c r="D193" s="187" t="s">
        <v>161</v>
      </c>
      <c r="E193" s="188" t="s">
        <v>619</v>
      </c>
      <c r="F193" s="189" t="s">
        <v>620</v>
      </c>
      <c r="G193" s="190" t="s">
        <v>236</v>
      </c>
      <c r="H193" s="191">
        <v>10</v>
      </c>
      <c r="I193" s="192"/>
      <c r="J193" s="193">
        <f>ROUND(I193*H193,2)</f>
        <v>0</v>
      </c>
      <c r="K193" s="189" t="s">
        <v>165</v>
      </c>
      <c r="L193" s="43"/>
      <c r="M193" s="194" t="s">
        <v>19</v>
      </c>
      <c r="N193" s="195" t="s">
        <v>44</v>
      </c>
      <c r="O193" s="79"/>
      <c r="P193" s="196">
        <f>O193*H193</f>
        <v>0</v>
      </c>
      <c r="Q193" s="196">
        <v>0</v>
      </c>
      <c r="R193" s="196">
        <f>Q193*H193</f>
        <v>0</v>
      </c>
      <c r="S193" s="196">
        <v>0</v>
      </c>
      <c r="T193" s="197">
        <f>S193*H193</f>
        <v>0</v>
      </c>
      <c r="AR193" s="17" t="s">
        <v>166</v>
      </c>
      <c r="AT193" s="17" t="s">
        <v>161</v>
      </c>
      <c r="AU193" s="17" t="s">
        <v>73</v>
      </c>
      <c r="AY193" s="17" t="s">
        <v>167</v>
      </c>
      <c r="BE193" s="198">
        <f>IF(N193="základní",J193,0)</f>
        <v>0</v>
      </c>
      <c r="BF193" s="198">
        <f>IF(N193="snížená",J193,0)</f>
        <v>0</v>
      </c>
      <c r="BG193" s="198">
        <f>IF(N193="zákl. přenesená",J193,0)</f>
        <v>0</v>
      </c>
      <c r="BH193" s="198">
        <f>IF(N193="sníž. přenesená",J193,0)</f>
        <v>0</v>
      </c>
      <c r="BI193" s="198">
        <f>IF(N193="nulová",J193,0)</f>
        <v>0</v>
      </c>
      <c r="BJ193" s="17" t="s">
        <v>80</v>
      </c>
      <c r="BK193" s="198">
        <f>ROUND(I193*H193,2)</f>
        <v>0</v>
      </c>
      <c r="BL193" s="17" t="s">
        <v>166</v>
      </c>
      <c r="BM193" s="17" t="s">
        <v>820</v>
      </c>
    </row>
    <row r="194" s="10" customFormat="1">
      <c r="B194" s="212"/>
      <c r="C194" s="213"/>
      <c r="D194" s="199" t="s">
        <v>171</v>
      </c>
      <c r="E194" s="214" t="s">
        <v>19</v>
      </c>
      <c r="F194" s="215" t="s">
        <v>115</v>
      </c>
      <c r="G194" s="213"/>
      <c r="H194" s="216">
        <v>10</v>
      </c>
      <c r="I194" s="217"/>
      <c r="J194" s="213"/>
      <c r="K194" s="213"/>
      <c r="L194" s="218"/>
      <c r="M194" s="219"/>
      <c r="N194" s="220"/>
      <c r="O194" s="220"/>
      <c r="P194" s="220"/>
      <c r="Q194" s="220"/>
      <c r="R194" s="220"/>
      <c r="S194" s="220"/>
      <c r="T194" s="221"/>
      <c r="AT194" s="222" t="s">
        <v>171</v>
      </c>
      <c r="AU194" s="222" t="s">
        <v>73</v>
      </c>
      <c r="AV194" s="10" t="s">
        <v>82</v>
      </c>
      <c r="AW194" s="10" t="s">
        <v>35</v>
      </c>
      <c r="AX194" s="10" t="s">
        <v>80</v>
      </c>
      <c r="AY194" s="222" t="s">
        <v>167</v>
      </c>
    </row>
    <row r="195" s="1" customFormat="1" ht="22.5" customHeight="1">
      <c r="B195" s="38"/>
      <c r="C195" s="187" t="s">
        <v>821</v>
      </c>
      <c r="D195" s="187" t="s">
        <v>161</v>
      </c>
      <c r="E195" s="188" t="s">
        <v>735</v>
      </c>
      <c r="F195" s="189" t="s">
        <v>736</v>
      </c>
      <c r="G195" s="190" t="s">
        <v>236</v>
      </c>
      <c r="H195" s="191">
        <v>10</v>
      </c>
      <c r="I195" s="192"/>
      <c r="J195" s="193">
        <f>ROUND(I195*H195,2)</f>
        <v>0</v>
      </c>
      <c r="K195" s="189" t="s">
        <v>165</v>
      </c>
      <c r="L195" s="43"/>
      <c r="M195" s="194" t="s">
        <v>19</v>
      </c>
      <c r="N195" s="195" t="s">
        <v>44</v>
      </c>
      <c r="O195" s="79"/>
      <c r="P195" s="196">
        <f>O195*H195</f>
        <v>0</v>
      </c>
      <c r="Q195" s="196">
        <v>0</v>
      </c>
      <c r="R195" s="196">
        <f>Q195*H195</f>
        <v>0</v>
      </c>
      <c r="S195" s="196">
        <v>0</v>
      </c>
      <c r="T195" s="197">
        <f>S195*H195</f>
        <v>0</v>
      </c>
      <c r="AR195" s="17" t="s">
        <v>166</v>
      </c>
      <c r="AT195" s="17" t="s">
        <v>161</v>
      </c>
      <c r="AU195" s="17" t="s">
        <v>73</v>
      </c>
      <c r="AY195" s="17" t="s">
        <v>167</v>
      </c>
      <c r="BE195" s="198">
        <f>IF(N195="základní",J195,0)</f>
        <v>0</v>
      </c>
      <c r="BF195" s="198">
        <f>IF(N195="snížená",J195,0)</f>
        <v>0</v>
      </c>
      <c r="BG195" s="198">
        <f>IF(N195="zákl. přenesená",J195,0)</f>
        <v>0</v>
      </c>
      <c r="BH195" s="198">
        <f>IF(N195="sníž. přenesená",J195,0)</f>
        <v>0</v>
      </c>
      <c r="BI195" s="198">
        <f>IF(N195="nulová",J195,0)</f>
        <v>0</v>
      </c>
      <c r="BJ195" s="17" t="s">
        <v>80</v>
      </c>
      <c r="BK195" s="198">
        <f>ROUND(I195*H195,2)</f>
        <v>0</v>
      </c>
      <c r="BL195" s="17" t="s">
        <v>166</v>
      </c>
      <c r="BM195" s="17" t="s">
        <v>822</v>
      </c>
    </row>
    <row r="196" s="10" customFormat="1">
      <c r="B196" s="212"/>
      <c r="C196" s="213"/>
      <c r="D196" s="199" t="s">
        <v>171</v>
      </c>
      <c r="E196" s="214" t="s">
        <v>19</v>
      </c>
      <c r="F196" s="215" t="s">
        <v>115</v>
      </c>
      <c r="G196" s="213"/>
      <c r="H196" s="216">
        <v>10</v>
      </c>
      <c r="I196" s="217"/>
      <c r="J196" s="213"/>
      <c r="K196" s="213"/>
      <c r="L196" s="218"/>
      <c r="M196" s="219"/>
      <c r="N196" s="220"/>
      <c r="O196" s="220"/>
      <c r="P196" s="220"/>
      <c r="Q196" s="220"/>
      <c r="R196" s="220"/>
      <c r="S196" s="220"/>
      <c r="T196" s="221"/>
      <c r="AT196" s="222" t="s">
        <v>171</v>
      </c>
      <c r="AU196" s="222" t="s">
        <v>73</v>
      </c>
      <c r="AV196" s="10" t="s">
        <v>82</v>
      </c>
      <c r="AW196" s="10" t="s">
        <v>35</v>
      </c>
      <c r="AX196" s="10" t="s">
        <v>80</v>
      </c>
      <c r="AY196" s="222" t="s">
        <v>167</v>
      </c>
    </row>
    <row r="197" s="1" customFormat="1" ht="33.75" customHeight="1">
      <c r="B197" s="38"/>
      <c r="C197" s="187" t="s">
        <v>823</v>
      </c>
      <c r="D197" s="187" t="s">
        <v>161</v>
      </c>
      <c r="E197" s="188" t="s">
        <v>243</v>
      </c>
      <c r="F197" s="189" t="s">
        <v>738</v>
      </c>
      <c r="G197" s="190" t="s">
        <v>236</v>
      </c>
      <c r="H197" s="191">
        <v>3</v>
      </c>
      <c r="I197" s="192"/>
      <c r="J197" s="193">
        <f>ROUND(I197*H197,2)</f>
        <v>0</v>
      </c>
      <c r="K197" s="189" t="s">
        <v>165</v>
      </c>
      <c r="L197" s="43"/>
      <c r="M197" s="194" t="s">
        <v>19</v>
      </c>
      <c r="N197" s="195" t="s">
        <v>44</v>
      </c>
      <c r="O197" s="79"/>
      <c r="P197" s="196">
        <f>O197*H197</f>
        <v>0</v>
      </c>
      <c r="Q197" s="196">
        <v>0</v>
      </c>
      <c r="R197" s="196">
        <f>Q197*H197</f>
        <v>0</v>
      </c>
      <c r="S197" s="196">
        <v>0</v>
      </c>
      <c r="T197" s="197">
        <f>S197*H197</f>
        <v>0</v>
      </c>
      <c r="AR197" s="17" t="s">
        <v>166</v>
      </c>
      <c r="AT197" s="17" t="s">
        <v>161</v>
      </c>
      <c r="AU197" s="17" t="s">
        <v>73</v>
      </c>
      <c r="AY197" s="17" t="s">
        <v>167</v>
      </c>
      <c r="BE197" s="198">
        <f>IF(N197="základní",J197,0)</f>
        <v>0</v>
      </c>
      <c r="BF197" s="198">
        <f>IF(N197="snížená",J197,0)</f>
        <v>0</v>
      </c>
      <c r="BG197" s="198">
        <f>IF(N197="zákl. přenesená",J197,0)</f>
        <v>0</v>
      </c>
      <c r="BH197" s="198">
        <f>IF(N197="sníž. přenesená",J197,0)</f>
        <v>0</v>
      </c>
      <c r="BI197" s="198">
        <f>IF(N197="nulová",J197,0)</f>
        <v>0</v>
      </c>
      <c r="BJ197" s="17" t="s">
        <v>80</v>
      </c>
      <c r="BK197" s="198">
        <f>ROUND(I197*H197,2)</f>
        <v>0</v>
      </c>
      <c r="BL197" s="17" t="s">
        <v>166</v>
      </c>
      <c r="BM197" s="17" t="s">
        <v>824</v>
      </c>
    </row>
    <row r="198" s="1" customFormat="1">
      <c r="B198" s="38"/>
      <c r="C198" s="39"/>
      <c r="D198" s="199" t="s">
        <v>169</v>
      </c>
      <c r="E198" s="39"/>
      <c r="F198" s="200" t="s">
        <v>246</v>
      </c>
      <c r="G198" s="39"/>
      <c r="H198" s="39"/>
      <c r="I198" s="143"/>
      <c r="J198" s="39"/>
      <c r="K198" s="39"/>
      <c r="L198" s="43"/>
      <c r="M198" s="201"/>
      <c r="N198" s="79"/>
      <c r="O198" s="79"/>
      <c r="P198" s="79"/>
      <c r="Q198" s="79"/>
      <c r="R198" s="79"/>
      <c r="S198" s="79"/>
      <c r="T198" s="80"/>
      <c r="AT198" s="17" t="s">
        <v>169</v>
      </c>
      <c r="AU198" s="17" t="s">
        <v>73</v>
      </c>
    </row>
    <row r="199" s="9" customFormat="1">
      <c r="B199" s="202"/>
      <c r="C199" s="203"/>
      <c r="D199" s="199" t="s">
        <v>171</v>
      </c>
      <c r="E199" s="204" t="s">
        <v>19</v>
      </c>
      <c r="F199" s="205" t="s">
        <v>740</v>
      </c>
      <c r="G199" s="203"/>
      <c r="H199" s="204" t="s">
        <v>19</v>
      </c>
      <c r="I199" s="206"/>
      <c r="J199" s="203"/>
      <c r="K199" s="203"/>
      <c r="L199" s="207"/>
      <c r="M199" s="208"/>
      <c r="N199" s="209"/>
      <c r="O199" s="209"/>
      <c r="P199" s="209"/>
      <c r="Q199" s="209"/>
      <c r="R199" s="209"/>
      <c r="S199" s="209"/>
      <c r="T199" s="210"/>
      <c r="AT199" s="211" t="s">
        <v>171</v>
      </c>
      <c r="AU199" s="211" t="s">
        <v>73</v>
      </c>
      <c r="AV199" s="9" t="s">
        <v>80</v>
      </c>
      <c r="AW199" s="9" t="s">
        <v>35</v>
      </c>
      <c r="AX199" s="9" t="s">
        <v>73</v>
      </c>
      <c r="AY199" s="211" t="s">
        <v>167</v>
      </c>
    </row>
    <row r="200" s="10" customFormat="1">
      <c r="B200" s="212"/>
      <c r="C200" s="213"/>
      <c r="D200" s="199" t="s">
        <v>171</v>
      </c>
      <c r="E200" s="214" t="s">
        <v>19</v>
      </c>
      <c r="F200" s="215" t="s">
        <v>89</v>
      </c>
      <c r="G200" s="213"/>
      <c r="H200" s="216">
        <v>3</v>
      </c>
      <c r="I200" s="217"/>
      <c r="J200" s="213"/>
      <c r="K200" s="213"/>
      <c r="L200" s="218"/>
      <c r="M200" s="244"/>
      <c r="N200" s="245"/>
      <c r="O200" s="245"/>
      <c r="P200" s="245"/>
      <c r="Q200" s="245"/>
      <c r="R200" s="245"/>
      <c r="S200" s="245"/>
      <c r="T200" s="246"/>
      <c r="AT200" s="222" t="s">
        <v>171</v>
      </c>
      <c r="AU200" s="222" t="s">
        <v>73</v>
      </c>
      <c r="AV200" s="10" t="s">
        <v>82</v>
      </c>
      <c r="AW200" s="10" t="s">
        <v>35</v>
      </c>
      <c r="AX200" s="10" t="s">
        <v>80</v>
      </c>
      <c r="AY200" s="222" t="s">
        <v>167</v>
      </c>
    </row>
    <row r="201" s="1" customFormat="1" ht="6.96" customHeight="1">
      <c r="B201" s="57"/>
      <c r="C201" s="58"/>
      <c r="D201" s="58"/>
      <c r="E201" s="58"/>
      <c r="F201" s="58"/>
      <c r="G201" s="58"/>
      <c r="H201" s="58"/>
      <c r="I201" s="167"/>
      <c r="J201" s="58"/>
      <c r="K201" s="58"/>
      <c r="L201" s="43"/>
    </row>
  </sheetData>
  <sheetProtection sheet="1" autoFilter="0" formatColumns="0" formatRows="0" objects="1" scenarios="1" spinCount="100000" saltValue="4Ye0OqObZfH2/724enbySGXDoOyC8RTWdPAHDAeXRtntGE5+flpsQ/RdBqDvjpYWqj335f3ngmGYaHSuJS+KJQ==" hashValue="Ljrcuo5wJTxiVQSkrzq2KfEN+WbbTv2QJrEf9zaDyNZ2rcjCQfbw5z0EahRITqIZSvcDfy34diVc+WSZ0U1vuA==" algorithmName="SHA-512" password="CC35"/>
  <autoFilter ref="C90:K200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7:H77"/>
    <mergeCell ref="E81:H81"/>
    <mergeCell ref="E79:H79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129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82</v>
      </c>
    </row>
    <row r="4" ht="24.96" customHeight="1">
      <c r="B4" s="20"/>
      <c r="D4" s="140" t="s">
        <v>137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Oprava geometrických parametrů koleje (OBLAST Č. 1)</v>
      </c>
      <c r="F7" s="141"/>
      <c r="G7" s="141"/>
      <c r="H7" s="141"/>
      <c r="L7" s="20"/>
    </row>
    <row r="8">
      <c r="B8" s="20"/>
      <c r="D8" s="141" t="s">
        <v>138</v>
      </c>
      <c r="L8" s="20"/>
    </row>
    <row r="9" ht="16.5" customHeight="1">
      <c r="B9" s="20"/>
      <c r="E9" s="142" t="s">
        <v>649</v>
      </c>
      <c r="L9" s="20"/>
    </row>
    <row r="10" ht="12" customHeight="1">
      <c r="B10" s="20"/>
      <c r="D10" s="141" t="s">
        <v>140</v>
      </c>
      <c r="L10" s="20"/>
    </row>
    <row r="11" s="1" customFormat="1" ht="16.5" customHeight="1">
      <c r="B11" s="43"/>
      <c r="E11" s="141" t="s">
        <v>650</v>
      </c>
      <c r="F11" s="1"/>
      <c r="G11" s="1"/>
      <c r="H11" s="1"/>
      <c r="I11" s="143"/>
      <c r="L11" s="43"/>
    </row>
    <row r="12" s="1" customFormat="1" ht="12" customHeight="1">
      <c r="B12" s="43"/>
      <c r="D12" s="141" t="s">
        <v>142</v>
      </c>
      <c r="I12" s="143"/>
      <c r="L12" s="43"/>
    </row>
    <row r="13" s="1" customFormat="1" ht="36.96" customHeight="1">
      <c r="B13" s="43"/>
      <c r="E13" s="144" t="s">
        <v>825</v>
      </c>
      <c r="F13" s="1"/>
      <c r="G13" s="1"/>
      <c r="H13" s="1"/>
      <c r="I13" s="143"/>
      <c r="L13" s="43"/>
    </row>
    <row r="14" s="1" customFormat="1">
      <c r="B14" s="43"/>
      <c r="I14" s="143"/>
      <c r="L14" s="43"/>
    </row>
    <row r="15" s="1" customFormat="1" ht="12" customHeight="1">
      <c r="B15" s="43"/>
      <c r="D15" s="141" t="s">
        <v>18</v>
      </c>
      <c r="F15" s="17" t="s">
        <v>19</v>
      </c>
      <c r="I15" s="145" t="s">
        <v>20</v>
      </c>
      <c r="J15" s="17" t="s">
        <v>19</v>
      </c>
      <c r="L15" s="43"/>
    </row>
    <row r="16" s="1" customFormat="1" ht="12" customHeight="1">
      <c r="B16" s="43"/>
      <c r="D16" s="141" t="s">
        <v>21</v>
      </c>
      <c r="F16" s="17" t="s">
        <v>22</v>
      </c>
      <c r="I16" s="145" t="s">
        <v>23</v>
      </c>
      <c r="J16" s="146" t="str">
        <f>'Rekapitulace stavby'!AN8</f>
        <v>7. 6. 2019</v>
      </c>
      <c r="L16" s="43"/>
    </row>
    <row r="17" s="1" customFormat="1" ht="10.8" customHeight="1">
      <c r="B17" s="43"/>
      <c r="I17" s="143"/>
      <c r="L17" s="43"/>
    </row>
    <row r="18" s="1" customFormat="1" ht="12" customHeight="1">
      <c r="B18" s="43"/>
      <c r="D18" s="141" t="s">
        <v>25</v>
      </c>
      <c r="I18" s="145" t="s">
        <v>26</v>
      </c>
      <c r="J18" s="17" t="s">
        <v>27</v>
      </c>
      <c r="L18" s="43"/>
    </row>
    <row r="19" s="1" customFormat="1" ht="18" customHeight="1">
      <c r="B19" s="43"/>
      <c r="E19" s="17" t="s">
        <v>28</v>
      </c>
      <c r="I19" s="145" t="s">
        <v>29</v>
      </c>
      <c r="J19" s="17" t="s">
        <v>30</v>
      </c>
      <c r="L19" s="43"/>
    </row>
    <row r="20" s="1" customFormat="1" ht="6.96" customHeight="1">
      <c r="B20" s="43"/>
      <c r="I20" s="143"/>
      <c r="L20" s="43"/>
    </row>
    <row r="21" s="1" customFormat="1" ht="12" customHeight="1">
      <c r="B21" s="43"/>
      <c r="D21" s="141" t="s">
        <v>31</v>
      </c>
      <c r="I21" s="145" t="s">
        <v>26</v>
      </c>
      <c r="J21" s="33" t="str">
        <f>'Rekapitulace stavby'!AN13</f>
        <v>Vyplň údaj</v>
      </c>
      <c r="L21" s="43"/>
    </row>
    <row r="22" s="1" customFormat="1" ht="18" customHeight="1">
      <c r="B22" s="43"/>
      <c r="E22" s="33" t="str">
        <f>'Rekapitulace stavby'!E14</f>
        <v>Vyplň údaj</v>
      </c>
      <c r="F22" s="17"/>
      <c r="G22" s="17"/>
      <c r="H22" s="17"/>
      <c r="I22" s="145" t="s">
        <v>29</v>
      </c>
      <c r="J22" s="33" t="str">
        <f>'Rekapitulace stavby'!AN14</f>
        <v>Vyplň údaj</v>
      </c>
      <c r="L22" s="43"/>
    </row>
    <row r="23" s="1" customFormat="1" ht="6.96" customHeight="1">
      <c r="B23" s="43"/>
      <c r="I23" s="143"/>
      <c r="L23" s="43"/>
    </row>
    <row r="24" s="1" customFormat="1" ht="12" customHeight="1">
      <c r="B24" s="43"/>
      <c r="D24" s="141" t="s">
        <v>33</v>
      </c>
      <c r="I24" s="145" t="s">
        <v>26</v>
      </c>
      <c r="J24" s="17" t="str">
        <f>IF('Rekapitulace stavby'!AN16="","",'Rekapitulace stavby'!AN16)</f>
        <v/>
      </c>
      <c r="L24" s="43"/>
    </row>
    <row r="25" s="1" customFormat="1" ht="18" customHeight="1">
      <c r="B25" s="43"/>
      <c r="E25" s="17" t="str">
        <f>IF('Rekapitulace stavby'!E17="","",'Rekapitulace stavby'!E17)</f>
        <v xml:space="preserve"> </v>
      </c>
      <c r="I25" s="145" t="s">
        <v>29</v>
      </c>
      <c r="J25" s="17" t="str">
        <f>IF('Rekapitulace stavby'!AN17="","",'Rekapitulace stavby'!AN17)</f>
        <v/>
      </c>
      <c r="L25" s="43"/>
    </row>
    <row r="26" s="1" customFormat="1" ht="6.96" customHeight="1">
      <c r="B26" s="43"/>
      <c r="I26" s="143"/>
      <c r="L26" s="43"/>
    </row>
    <row r="27" s="1" customFormat="1" ht="12" customHeight="1">
      <c r="B27" s="43"/>
      <c r="D27" s="141" t="s">
        <v>36</v>
      </c>
      <c r="I27" s="145" t="s">
        <v>26</v>
      </c>
      <c r="J27" s="17" t="str">
        <f>IF('Rekapitulace stavby'!AN19="","",'Rekapitulace stavby'!AN19)</f>
        <v/>
      </c>
      <c r="L27" s="43"/>
    </row>
    <row r="28" s="1" customFormat="1" ht="18" customHeight="1">
      <c r="B28" s="43"/>
      <c r="E28" s="17" t="str">
        <f>IF('Rekapitulace stavby'!E20="","",'Rekapitulace stavby'!E20)</f>
        <v xml:space="preserve"> </v>
      </c>
      <c r="I28" s="145" t="s">
        <v>29</v>
      </c>
      <c r="J28" s="17" t="str">
        <f>IF('Rekapitulace stavby'!AN20="","",'Rekapitulace stavby'!AN20)</f>
        <v/>
      </c>
      <c r="L28" s="43"/>
    </row>
    <row r="29" s="1" customFormat="1" ht="6.96" customHeight="1">
      <c r="B29" s="43"/>
      <c r="I29" s="143"/>
      <c r="L29" s="43"/>
    </row>
    <row r="30" s="1" customFormat="1" ht="12" customHeight="1">
      <c r="B30" s="43"/>
      <c r="D30" s="141" t="s">
        <v>37</v>
      </c>
      <c r="I30" s="143"/>
      <c r="L30" s="43"/>
    </row>
    <row r="31" s="7" customFormat="1" ht="45" customHeight="1">
      <c r="B31" s="147"/>
      <c r="E31" s="148" t="s">
        <v>38</v>
      </c>
      <c r="F31" s="148"/>
      <c r="G31" s="148"/>
      <c r="H31" s="148"/>
      <c r="I31" s="149"/>
      <c r="L31" s="147"/>
    </row>
    <row r="32" s="1" customFormat="1" ht="6.96" customHeight="1">
      <c r="B32" s="43"/>
      <c r="I32" s="143"/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25.44" customHeight="1">
      <c r="B34" s="43"/>
      <c r="D34" s="151" t="s">
        <v>39</v>
      </c>
      <c r="I34" s="143"/>
      <c r="J34" s="152">
        <f>ROUND(J91, 2)</f>
        <v>0</v>
      </c>
      <c r="L34" s="43"/>
    </row>
    <row r="35" s="1" customFormat="1" ht="6.96" customHeight="1">
      <c r="B35" s="43"/>
      <c r="D35" s="71"/>
      <c r="E35" s="71"/>
      <c r="F35" s="71"/>
      <c r="G35" s="71"/>
      <c r="H35" s="71"/>
      <c r="I35" s="150"/>
      <c r="J35" s="71"/>
      <c r="K35" s="71"/>
      <c r="L35" s="43"/>
    </row>
    <row r="36" s="1" customFormat="1" ht="14.4" customHeight="1">
      <c r="B36" s="43"/>
      <c r="F36" s="153" t="s">
        <v>41</v>
      </c>
      <c r="I36" s="154" t="s">
        <v>40</v>
      </c>
      <c r="J36" s="153" t="s">
        <v>42</v>
      </c>
      <c r="L36" s="43"/>
    </row>
    <row r="37" s="1" customFormat="1" ht="14.4" customHeight="1">
      <c r="B37" s="43"/>
      <c r="D37" s="141" t="s">
        <v>43</v>
      </c>
      <c r="E37" s="141" t="s">
        <v>44</v>
      </c>
      <c r="F37" s="155">
        <f>ROUND((SUM(BE91:BE198)),  2)</f>
        <v>0</v>
      </c>
      <c r="I37" s="156">
        <v>0.20999999999999999</v>
      </c>
      <c r="J37" s="155">
        <f>ROUND(((SUM(BE91:BE198))*I37),  2)</f>
        <v>0</v>
      </c>
      <c r="L37" s="43"/>
    </row>
    <row r="38" s="1" customFormat="1" ht="14.4" customHeight="1">
      <c r="B38" s="43"/>
      <c r="E38" s="141" t="s">
        <v>45</v>
      </c>
      <c r="F38" s="155">
        <f>ROUND((SUM(BF91:BF198)),  2)</f>
        <v>0</v>
      </c>
      <c r="I38" s="156">
        <v>0.14999999999999999</v>
      </c>
      <c r="J38" s="155">
        <f>ROUND(((SUM(BF91:BF198))*I38),  2)</f>
        <v>0</v>
      </c>
      <c r="L38" s="43"/>
    </row>
    <row r="39" hidden="1" s="1" customFormat="1" ht="14.4" customHeight="1">
      <c r="B39" s="43"/>
      <c r="E39" s="141" t="s">
        <v>46</v>
      </c>
      <c r="F39" s="155">
        <f>ROUND((SUM(BG91:BG198)),  2)</f>
        <v>0</v>
      </c>
      <c r="I39" s="156">
        <v>0.20999999999999999</v>
      </c>
      <c r="J39" s="155">
        <f>0</f>
        <v>0</v>
      </c>
      <c r="L39" s="43"/>
    </row>
    <row r="40" hidden="1" s="1" customFormat="1" ht="14.4" customHeight="1">
      <c r="B40" s="43"/>
      <c r="E40" s="141" t="s">
        <v>47</v>
      </c>
      <c r="F40" s="155">
        <f>ROUND((SUM(BH91:BH198)),  2)</f>
        <v>0</v>
      </c>
      <c r="I40" s="156">
        <v>0.14999999999999999</v>
      </c>
      <c r="J40" s="155">
        <f>0</f>
        <v>0</v>
      </c>
      <c r="L40" s="43"/>
    </row>
    <row r="41" hidden="1" s="1" customFormat="1" ht="14.4" customHeight="1">
      <c r="B41" s="43"/>
      <c r="E41" s="141" t="s">
        <v>48</v>
      </c>
      <c r="F41" s="155">
        <f>ROUND((SUM(BI91:BI198)),  2)</f>
        <v>0</v>
      </c>
      <c r="I41" s="156">
        <v>0</v>
      </c>
      <c r="J41" s="155">
        <f>0</f>
        <v>0</v>
      </c>
      <c r="L41" s="43"/>
    </row>
    <row r="42" s="1" customFormat="1" ht="6.96" customHeight="1">
      <c r="B42" s="43"/>
      <c r="I42" s="143"/>
      <c r="L42" s="43"/>
    </row>
    <row r="43" s="1" customFormat="1" ht="25.44" customHeight="1">
      <c r="B43" s="43"/>
      <c r="C43" s="157"/>
      <c r="D43" s="158" t="s">
        <v>49</v>
      </c>
      <c r="E43" s="159"/>
      <c r="F43" s="159"/>
      <c r="G43" s="160" t="s">
        <v>50</v>
      </c>
      <c r="H43" s="161" t="s">
        <v>51</v>
      </c>
      <c r="I43" s="162"/>
      <c r="J43" s="163">
        <f>SUM(J34:J41)</f>
        <v>0</v>
      </c>
      <c r="K43" s="164"/>
      <c r="L43" s="43"/>
    </row>
    <row r="44" s="1" customFormat="1" ht="14.4" customHeight="1"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43"/>
    </row>
    <row r="48" s="1" customFormat="1" ht="6.96" customHeight="1">
      <c r="B48" s="168"/>
      <c r="C48" s="169"/>
      <c r="D48" s="169"/>
      <c r="E48" s="169"/>
      <c r="F48" s="169"/>
      <c r="G48" s="169"/>
      <c r="H48" s="169"/>
      <c r="I48" s="170"/>
      <c r="J48" s="169"/>
      <c r="K48" s="169"/>
      <c r="L48" s="43"/>
    </row>
    <row r="49" s="1" customFormat="1" ht="24.96" customHeight="1">
      <c r="B49" s="38"/>
      <c r="C49" s="23" t="s">
        <v>144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6.96" customHeight="1">
      <c r="B50" s="38"/>
      <c r="C50" s="39"/>
      <c r="D50" s="39"/>
      <c r="E50" s="39"/>
      <c r="F50" s="39"/>
      <c r="G50" s="39"/>
      <c r="H50" s="39"/>
      <c r="I50" s="143"/>
      <c r="J50" s="39"/>
      <c r="K50" s="39"/>
      <c r="L50" s="43"/>
    </row>
    <row r="51" s="1" customFormat="1" ht="12" customHeight="1">
      <c r="B51" s="38"/>
      <c r="C51" s="32" t="s">
        <v>16</v>
      </c>
      <c r="D51" s="39"/>
      <c r="E51" s="39"/>
      <c r="F51" s="39"/>
      <c r="G51" s="39"/>
      <c r="H51" s="39"/>
      <c r="I51" s="143"/>
      <c r="J51" s="39"/>
      <c r="K51" s="39"/>
      <c r="L51" s="43"/>
    </row>
    <row r="52" s="1" customFormat="1" ht="16.5" customHeight="1">
      <c r="B52" s="38"/>
      <c r="C52" s="39"/>
      <c r="D52" s="39"/>
      <c r="E52" s="171" t="str">
        <f>E7</f>
        <v>Oprava geometrických parametrů koleje (OBLAST Č. 1)</v>
      </c>
      <c r="F52" s="32"/>
      <c r="G52" s="32"/>
      <c r="H52" s="32"/>
      <c r="I52" s="143"/>
      <c r="J52" s="39"/>
      <c r="K52" s="39"/>
      <c r="L52" s="43"/>
    </row>
    <row r="53" ht="12" customHeight="1">
      <c r="B53" s="21"/>
      <c r="C53" s="32" t="s">
        <v>138</v>
      </c>
      <c r="D53" s="22"/>
      <c r="E53" s="22"/>
      <c r="F53" s="22"/>
      <c r="G53" s="22"/>
      <c r="H53" s="22"/>
      <c r="I53" s="136"/>
      <c r="J53" s="22"/>
      <c r="K53" s="22"/>
      <c r="L53" s="20"/>
    </row>
    <row r="54" ht="16.5" customHeight="1">
      <c r="B54" s="21"/>
      <c r="C54" s="22"/>
      <c r="D54" s="22"/>
      <c r="E54" s="171" t="s">
        <v>649</v>
      </c>
      <c r="F54" s="22"/>
      <c r="G54" s="22"/>
      <c r="H54" s="22"/>
      <c r="I54" s="136"/>
      <c r="J54" s="22"/>
      <c r="K54" s="22"/>
      <c r="L54" s="20"/>
    </row>
    <row r="55" ht="12" customHeight="1">
      <c r="B55" s="21"/>
      <c r="C55" s="32" t="s">
        <v>140</v>
      </c>
      <c r="D55" s="22"/>
      <c r="E55" s="22"/>
      <c r="F55" s="22"/>
      <c r="G55" s="22"/>
      <c r="H55" s="22"/>
      <c r="I55" s="136"/>
      <c r="J55" s="22"/>
      <c r="K55" s="22"/>
      <c r="L55" s="20"/>
    </row>
    <row r="56" s="1" customFormat="1" ht="16.5" customHeight="1">
      <c r="B56" s="38"/>
      <c r="C56" s="39"/>
      <c r="D56" s="39"/>
      <c r="E56" s="32" t="s">
        <v>650</v>
      </c>
      <c r="F56" s="39"/>
      <c r="G56" s="39"/>
      <c r="H56" s="39"/>
      <c r="I56" s="143"/>
      <c r="J56" s="39"/>
      <c r="K56" s="39"/>
      <c r="L56" s="43"/>
    </row>
    <row r="57" s="1" customFormat="1" ht="12" customHeight="1">
      <c r="B57" s="38"/>
      <c r="C57" s="32" t="s">
        <v>142</v>
      </c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16.5" customHeight="1">
      <c r="B58" s="38"/>
      <c r="C58" s="39"/>
      <c r="D58" s="39"/>
      <c r="E58" s="64" t="str">
        <f>E13</f>
        <v>03 - SO 03 - TO Děčín východ</v>
      </c>
      <c r="F58" s="39"/>
      <c r="G58" s="39"/>
      <c r="H58" s="39"/>
      <c r="I58" s="143"/>
      <c r="J58" s="39"/>
      <c r="K58" s="39"/>
      <c r="L58" s="43"/>
    </row>
    <row r="59" s="1" customFormat="1" ht="6.96" customHeight="1">
      <c r="B59" s="38"/>
      <c r="C59" s="39"/>
      <c r="D59" s="39"/>
      <c r="E59" s="39"/>
      <c r="F59" s="39"/>
      <c r="G59" s="39"/>
      <c r="H59" s="39"/>
      <c r="I59" s="143"/>
      <c r="J59" s="39"/>
      <c r="K59" s="39"/>
      <c r="L59" s="43"/>
    </row>
    <row r="60" s="1" customFormat="1" ht="12" customHeight="1">
      <c r="B60" s="38"/>
      <c r="C60" s="32" t="s">
        <v>21</v>
      </c>
      <c r="D60" s="39"/>
      <c r="E60" s="39"/>
      <c r="F60" s="27" t="str">
        <f>F16</f>
        <v>obvod ST Ústí nad Labem</v>
      </c>
      <c r="G60" s="39"/>
      <c r="H60" s="39"/>
      <c r="I60" s="145" t="s">
        <v>23</v>
      </c>
      <c r="J60" s="67" t="str">
        <f>IF(J16="","",J16)</f>
        <v>7. 6. 2019</v>
      </c>
      <c r="K60" s="39"/>
      <c r="L60" s="43"/>
    </row>
    <row r="61" s="1" customFormat="1" ht="6.96" customHeight="1">
      <c r="B61" s="38"/>
      <c r="C61" s="39"/>
      <c r="D61" s="39"/>
      <c r="E61" s="39"/>
      <c r="F61" s="39"/>
      <c r="G61" s="39"/>
      <c r="H61" s="39"/>
      <c r="I61" s="143"/>
      <c r="J61" s="39"/>
      <c r="K61" s="39"/>
      <c r="L61" s="43"/>
    </row>
    <row r="62" s="1" customFormat="1" ht="13.65" customHeight="1">
      <c r="B62" s="38"/>
      <c r="C62" s="32" t="s">
        <v>25</v>
      </c>
      <c r="D62" s="39"/>
      <c r="E62" s="39"/>
      <c r="F62" s="27" t="str">
        <f>E19</f>
        <v>SŽDC s.o., OŘ Ústí n.L., ST Ústí n.L.</v>
      </c>
      <c r="G62" s="39"/>
      <c r="H62" s="39"/>
      <c r="I62" s="145" t="s">
        <v>33</v>
      </c>
      <c r="J62" s="36" t="str">
        <f>E25</f>
        <v xml:space="preserve"> </v>
      </c>
      <c r="K62" s="39"/>
      <c r="L62" s="43"/>
    </row>
    <row r="63" s="1" customFormat="1" ht="13.65" customHeight="1">
      <c r="B63" s="38"/>
      <c r="C63" s="32" t="s">
        <v>31</v>
      </c>
      <c r="D63" s="39"/>
      <c r="E63" s="39"/>
      <c r="F63" s="27" t="str">
        <f>IF(E22="","",E22)</f>
        <v>Vyplň údaj</v>
      </c>
      <c r="G63" s="39"/>
      <c r="H63" s="39"/>
      <c r="I63" s="145" t="s">
        <v>36</v>
      </c>
      <c r="J63" s="36" t="str">
        <f>E28</f>
        <v xml:space="preserve"> </v>
      </c>
      <c r="K63" s="39"/>
      <c r="L63" s="43"/>
    </row>
    <row r="64" s="1" customFormat="1" ht="10.32" customHeight="1">
      <c r="B64" s="38"/>
      <c r="C64" s="39"/>
      <c r="D64" s="39"/>
      <c r="E64" s="39"/>
      <c r="F64" s="39"/>
      <c r="G64" s="39"/>
      <c r="H64" s="39"/>
      <c r="I64" s="143"/>
      <c r="J64" s="39"/>
      <c r="K64" s="39"/>
      <c r="L64" s="43"/>
    </row>
    <row r="65" s="1" customFormat="1" ht="29.28" customHeight="1">
      <c r="B65" s="38"/>
      <c r="C65" s="172" t="s">
        <v>145</v>
      </c>
      <c r="D65" s="173"/>
      <c r="E65" s="173"/>
      <c r="F65" s="173"/>
      <c r="G65" s="173"/>
      <c r="H65" s="173"/>
      <c r="I65" s="174"/>
      <c r="J65" s="175" t="s">
        <v>146</v>
      </c>
      <c r="K65" s="173"/>
      <c r="L65" s="43"/>
    </row>
    <row r="66" s="1" customFormat="1" ht="10.32" customHeight="1">
      <c r="B66" s="38"/>
      <c r="C66" s="39"/>
      <c r="D66" s="39"/>
      <c r="E66" s="39"/>
      <c r="F66" s="39"/>
      <c r="G66" s="39"/>
      <c r="H66" s="39"/>
      <c r="I66" s="143"/>
      <c r="J66" s="39"/>
      <c r="K66" s="39"/>
      <c r="L66" s="43"/>
    </row>
    <row r="67" s="1" customFormat="1" ht="22.8" customHeight="1">
      <c r="B67" s="38"/>
      <c r="C67" s="176" t="s">
        <v>71</v>
      </c>
      <c r="D67" s="39"/>
      <c r="E67" s="39"/>
      <c r="F67" s="39"/>
      <c r="G67" s="39"/>
      <c r="H67" s="39"/>
      <c r="I67" s="143"/>
      <c r="J67" s="97">
        <f>J91</f>
        <v>0</v>
      </c>
      <c r="K67" s="39"/>
      <c r="L67" s="43"/>
      <c r="AU67" s="17" t="s">
        <v>147</v>
      </c>
    </row>
    <row r="68" s="1" customFormat="1" ht="21.84" customHeight="1">
      <c r="B68" s="38"/>
      <c r="C68" s="39"/>
      <c r="D68" s="39"/>
      <c r="E68" s="39"/>
      <c r="F68" s="39"/>
      <c r="G68" s="39"/>
      <c r="H68" s="39"/>
      <c r="I68" s="143"/>
      <c r="J68" s="39"/>
      <c r="K68" s="39"/>
      <c r="L68" s="43"/>
    </row>
    <row r="69" s="1" customFormat="1" ht="6.96" customHeight="1">
      <c r="B69" s="57"/>
      <c r="C69" s="58"/>
      <c r="D69" s="58"/>
      <c r="E69" s="58"/>
      <c r="F69" s="58"/>
      <c r="G69" s="58"/>
      <c r="H69" s="58"/>
      <c r="I69" s="167"/>
      <c r="J69" s="58"/>
      <c r="K69" s="58"/>
      <c r="L69" s="43"/>
    </row>
    <row r="73" s="1" customFormat="1" ht="6.96" customHeight="1">
      <c r="B73" s="59"/>
      <c r="C73" s="60"/>
      <c r="D73" s="60"/>
      <c r="E73" s="60"/>
      <c r="F73" s="60"/>
      <c r="G73" s="60"/>
      <c r="H73" s="60"/>
      <c r="I73" s="170"/>
      <c r="J73" s="60"/>
      <c r="K73" s="60"/>
      <c r="L73" s="43"/>
    </row>
    <row r="74" s="1" customFormat="1" ht="24.96" customHeight="1">
      <c r="B74" s="38"/>
      <c r="C74" s="23" t="s">
        <v>148</v>
      </c>
      <c r="D74" s="39"/>
      <c r="E74" s="39"/>
      <c r="F74" s="39"/>
      <c r="G74" s="39"/>
      <c r="H74" s="39"/>
      <c r="I74" s="143"/>
      <c r="J74" s="39"/>
      <c r="K74" s="39"/>
      <c r="L74" s="43"/>
    </row>
    <row r="75" s="1" customFormat="1" ht="6.96" customHeight="1">
      <c r="B75" s="38"/>
      <c r="C75" s="39"/>
      <c r="D75" s="39"/>
      <c r="E75" s="39"/>
      <c r="F75" s="39"/>
      <c r="G75" s="39"/>
      <c r="H75" s="39"/>
      <c r="I75" s="143"/>
      <c r="J75" s="39"/>
      <c r="K75" s="39"/>
      <c r="L75" s="43"/>
    </row>
    <row r="76" s="1" customFormat="1" ht="12" customHeight="1">
      <c r="B76" s="38"/>
      <c r="C76" s="32" t="s">
        <v>16</v>
      </c>
      <c r="D76" s="39"/>
      <c r="E76" s="39"/>
      <c r="F76" s="39"/>
      <c r="G76" s="39"/>
      <c r="H76" s="39"/>
      <c r="I76" s="143"/>
      <c r="J76" s="39"/>
      <c r="K76" s="39"/>
      <c r="L76" s="43"/>
    </row>
    <row r="77" s="1" customFormat="1" ht="16.5" customHeight="1">
      <c r="B77" s="38"/>
      <c r="C77" s="39"/>
      <c r="D77" s="39"/>
      <c r="E77" s="171" t="str">
        <f>E7</f>
        <v>Oprava geometrických parametrů koleje (OBLAST Č. 1)</v>
      </c>
      <c r="F77" s="32"/>
      <c r="G77" s="32"/>
      <c r="H77" s="32"/>
      <c r="I77" s="143"/>
      <c r="J77" s="39"/>
      <c r="K77" s="39"/>
      <c r="L77" s="43"/>
    </row>
    <row r="78" ht="12" customHeight="1">
      <c r="B78" s="21"/>
      <c r="C78" s="32" t="s">
        <v>138</v>
      </c>
      <c r="D78" s="22"/>
      <c r="E78" s="22"/>
      <c r="F78" s="22"/>
      <c r="G78" s="22"/>
      <c r="H78" s="22"/>
      <c r="I78" s="136"/>
      <c r="J78" s="22"/>
      <c r="K78" s="22"/>
      <c r="L78" s="20"/>
    </row>
    <row r="79" ht="16.5" customHeight="1">
      <c r="B79" s="21"/>
      <c r="C79" s="22"/>
      <c r="D79" s="22"/>
      <c r="E79" s="171" t="s">
        <v>649</v>
      </c>
      <c r="F79" s="22"/>
      <c r="G79" s="22"/>
      <c r="H79" s="22"/>
      <c r="I79" s="136"/>
      <c r="J79" s="22"/>
      <c r="K79" s="22"/>
      <c r="L79" s="20"/>
    </row>
    <row r="80" ht="12" customHeight="1">
      <c r="B80" s="21"/>
      <c r="C80" s="32" t="s">
        <v>140</v>
      </c>
      <c r="D80" s="22"/>
      <c r="E80" s="22"/>
      <c r="F80" s="22"/>
      <c r="G80" s="22"/>
      <c r="H80" s="22"/>
      <c r="I80" s="136"/>
      <c r="J80" s="22"/>
      <c r="K80" s="22"/>
      <c r="L80" s="20"/>
    </row>
    <row r="81" s="1" customFormat="1" ht="16.5" customHeight="1">
      <c r="B81" s="38"/>
      <c r="C81" s="39"/>
      <c r="D81" s="39"/>
      <c r="E81" s="32" t="s">
        <v>650</v>
      </c>
      <c r="F81" s="39"/>
      <c r="G81" s="39"/>
      <c r="H81" s="39"/>
      <c r="I81" s="143"/>
      <c r="J81" s="39"/>
      <c r="K81" s="39"/>
      <c r="L81" s="43"/>
    </row>
    <row r="82" s="1" customFormat="1" ht="12" customHeight="1">
      <c r="B82" s="38"/>
      <c r="C82" s="32" t="s">
        <v>142</v>
      </c>
      <c r="D82" s="39"/>
      <c r="E82" s="39"/>
      <c r="F82" s="39"/>
      <c r="G82" s="39"/>
      <c r="H82" s="39"/>
      <c r="I82" s="143"/>
      <c r="J82" s="39"/>
      <c r="K82" s="39"/>
      <c r="L82" s="43"/>
    </row>
    <row r="83" s="1" customFormat="1" ht="16.5" customHeight="1">
      <c r="B83" s="38"/>
      <c r="C83" s="39"/>
      <c r="D83" s="39"/>
      <c r="E83" s="64" t="str">
        <f>E13</f>
        <v>03 - SO 03 - TO Děčín východ</v>
      </c>
      <c r="F83" s="39"/>
      <c r="G83" s="39"/>
      <c r="H83" s="39"/>
      <c r="I83" s="143"/>
      <c r="J83" s="39"/>
      <c r="K83" s="39"/>
      <c r="L83" s="43"/>
    </row>
    <row r="84" s="1" customFormat="1" ht="6.96" customHeight="1">
      <c r="B84" s="38"/>
      <c r="C84" s="39"/>
      <c r="D84" s="39"/>
      <c r="E84" s="39"/>
      <c r="F84" s="39"/>
      <c r="G84" s="39"/>
      <c r="H84" s="39"/>
      <c r="I84" s="143"/>
      <c r="J84" s="39"/>
      <c r="K84" s="39"/>
      <c r="L84" s="43"/>
    </row>
    <row r="85" s="1" customFormat="1" ht="12" customHeight="1">
      <c r="B85" s="38"/>
      <c r="C85" s="32" t="s">
        <v>21</v>
      </c>
      <c r="D85" s="39"/>
      <c r="E85" s="39"/>
      <c r="F85" s="27" t="str">
        <f>F16</f>
        <v>obvod ST Ústí nad Labem</v>
      </c>
      <c r="G85" s="39"/>
      <c r="H85" s="39"/>
      <c r="I85" s="145" t="s">
        <v>23</v>
      </c>
      <c r="J85" s="67" t="str">
        <f>IF(J16="","",J16)</f>
        <v>7. 6. 2019</v>
      </c>
      <c r="K85" s="39"/>
      <c r="L85" s="43"/>
    </row>
    <row r="86" s="1" customFormat="1" ht="6.96" customHeight="1">
      <c r="B86" s="38"/>
      <c r="C86" s="39"/>
      <c r="D86" s="39"/>
      <c r="E86" s="39"/>
      <c r="F86" s="39"/>
      <c r="G86" s="39"/>
      <c r="H86" s="39"/>
      <c r="I86" s="143"/>
      <c r="J86" s="39"/>
      <c r="K86" s="39"/>
      <c r="L86" s="43"/>
    </row>
    <row r="87" s="1" customFormat="1" ht="13.65" customHeight="1">
      <c r="B87" s="38"/>
      <c r="C87" s="32" t="s">
        <v>25</v>
      </c>
      <c r="D87" s="39"/>
      <c r="E87" s="39"/>
      <c r="F87" s="27" t="str">
        <f>E19</f>
        <v>SŽDC s.o., OŘ Ústí n.L., ST Ústí n.L.</v>
      </c>
      <c r="G87" s="39"/>
      <c r="H87" s="39"/>
      <c r="I87" s="145" t="s">
        <v>33</v>
      </c>
      <c r="J87" s="36" t="str">
        <f>E25</f>
        <v xml:space="preserve"> </v>
      </c>
      <c r="K87" s="39"/>
      <c r="L87" s="43"/>
    </row>
    <row r="88" s="1" customFormat="1" ht="13.65" customHeight="1">
      <c r="B88" s="38"/>
      <c r="C88" s="32" t="s">
        <v>31</v>
      </c>
      <c r="D88" s="39"/>
      <c r="E88" s="39"/>
      <c r="F88" s="27" t="str">
        <f>IF(E22="","",E22)</f>
        <v>Vyplň údaj</v>
      </c>
      <c r="G88" s="39"/>
      <c r="H88" s="39"/>
      <c r="I88" s="145" t="s">
        <v>36</v>
      </c>
      <c r="J88" s="36" t="str">
        <f>E28</f>
        <v xml:space="preserve"> </v>
      </c>
      <c r="K88" s="39"/>
      <c r="L88" s="43"/>
    </row>
    <row r="89" s="1" customFormat="1" ht="10.32" customHeight="1">
      <c r="B89" s="38"/>
      <c r="C89" s="39"/>
      <c r="D89" s="39"/>
      <c r="E89" s="39"/>
      <c r="F89" s="39"/>
      <c r="G89" s="39"/>
      <c r="H89" s="39"/>
      <c r="I89" s="143"/>
      <c r="J89" s="39"/>
      <c r="K89" s="39"/>
      <c r="L89" s="43"/>
    </row>
    <row r="90" s="8" customFormat="1" ht="29.28" customHeight="1">
      <c r="B90" s="177"/>
      <c r="C90" s="178" t="s">
        <v>149</v>
      </c>
      <c r="D90" s="179" t="s">
        <v>58</v>
      </c>
      <c r="E90" s="179" t="s">
        <v>54</v>
      </c>
      <c r="F90" s="179" t="s">
        <v>55</v>
      </c>
      <c r="G90" s="179" t="s">
        <v>150</v>
      </c>
      <c r="H90" s="179" t="s">
        <v>151</v>
      </c>
      <c r="I90" s="180" t="s">
        <v>152</v>
      </c>
      <c r="J90" s="179" t="s">
        <v>146</v>
      </c>
      <c r="K90" s="181" t="s">
        <v>153</v>
      </c>
      <c r="L90" s="182"/>
      <c r="M90" s="87" t="s">
        <v>19</v>
      </c>
      <c r="N90" s="88" t="s">
        <v>43</v>
      </c>
      <c r="O90" s="88" t="s">
        <v>154</v>
      </c>
      <c r="P90" s="88" t="s">
        <v>155</v>
      </c>
      <c r="Q90" s="88" t="s">
        <v>156</v>
      </c>
      <c r="R90" s="88" t="s">
        <v>157</v>
      </c>
      <c r="S90" s="88" t="s">
        <v>158</v>
      </c>
      <c r="T90" s="89" t="s">
        <v>159</v>
      </c>
    </row>
    <row r="91" s="1" customFormat="1" ht="22.8" customHeight="1">
      <c r="B91" s="38"/>
      <c r="C91" s="94" t="s">
        <v>160</v>
      </c>
      <c r="D91" s="39"/>
      <c r="E91" s="39"/>
      <c r="F91" s="39"/>
      <c r="G91" s="39"/>
      <c r="H91" s="39"/>
      <c r="I91" s="143"/>
      <c r="J91" s="183">
        <f>BK91</f>
        <v>0</v>
      </c>
      <c r="K91" s="39"/>
      <c r="L91" s="43"/>
      <c r="M91" s="90"/>
      <c r="N91" s="91"/>
      <c r="O91" s="91"/>
      <c r="P91" s="184">
        <f>SUM(P92:P198)</f>
        <v>0</v>
      </c>
      <c r="Q91" s="91"/>
      <c r="R91" s="184">
        <f>SUM(R92:R198)</f>
        <v>653.84000000000003</v>
      </c>
      <c r="S91" s="91"/>
      <c r="T91" s="185">
        <f>SUM(T92:T198)</f>
        <v>0</v>
      </c>
      <c r="AT91" s="17" t="s">
        <v>72</v>
      </c>
      <c r="AU91" s="17" t="s">
        <v>147</v>
      </c>
      <c r="BK91" s="186">
        <f>SUM(BK92:BK198)</f>
        <v>0</v>
      </c>
    </row>
    <row r="92" s="1" customFormat="1" ht="45" customHeight="1">
      <c r="B92" s="38"/>
      <c r="C92" s="187" t="s">
        <v>80</v>
      </c>
      <c r="D92" s="187" t="s">
        <v>161</v>
      </c>
      <c r="E92" s="188" t="s">
        <v>598</v>
      </c>
      <c r="F92" s="189" t="s">
        <v>657</v>
      </c>
      <c r="G92" s="190" t="s">
        <v>164</v>
      </c>
      <c r="H92" s="191">
        <v>8.3000000000000007</v>
      </c>
      <c r="I92" s="192"/>
      <c r="J92" s="193">
        <f>ROUND(I92*H92,2)</f>
        <v>0</v>
      </c>
      <c r="K92" s="189" t="s">
        <v>165</v>
      </c>
      <c r="L92" s="43"/>
      <c r="M92" s="194" t="s">
        <v>19</v>
      </c>
      <c r="N92" s="195" t="s">
        <v>44</v>
      </c>
      <c r="O92" s="79"/>
      <c r="P92" s="196">
        <f>O92*H92</f>
        <v>0</v>
      </c>
      <c r="Q92" s="196">
        <v>0</v>
      </c>
      <c r="R92" s="196">
        <f>Q92*H92</f>
        <v>0</v>
      </c>
      <c r="S92" s="196">
        <v>0</v>
      </c>
      <c r="T92" s="197">
        <f>S92*H92</f>
        <v>0</v>
      </c>
      <c r="AR92" s="17" t="s">
        <v>166</v>
      </c>
      <c r="AT92" s="17" t="s">
        <v>161</v>
      </c>
      <c r="AU92" s="17" t="s">
        <v>73</v>
      </c>
      <c r="AY92" s="17" t="s">
        <v>167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17" t="s">
        <v>80</v>
      </c>
      <c r="BK92" s="198">
        <f>ROUND(I92*H92,2)</f>
        <v>0</v>
      </c>
      <c r="BL92" s="17" t="s">
        <v>166</v>
      </c>
      <c r="BM92" s="17" t="s">
        <v>826</v>
      </c>
    </row>
    <row r="93" s="1" customFormat="1">
      <c r="B93" s="38"/>
      <c r="C93" s="39"/>
      <c r="D93" s="199" t="s">
        <v>169</v>
      </c>
      <c r="E93" s="39"/>
      <c r="F93" s="200" t="s">
        <v>659</v>
      </c>
      <c r="G93" s="39"/>
      <c r="H93" s="39"/>
      <c r="I93" s="143"/>
      <c r="J93" s="39"/>
      <c r="K93" s="39"/>
      <c r="L93" s="43"/>
      <c r="M93" s="201"/>
      <c r="N93" s="79"/>
      <c r="O93" s="79"/>
      <c r="P93" s="79"/>
      <c r="Q93" s="79"/>
      <c r="R93" s="79"/>
      <c r="S93" s="79"/>
      <c r="T93" s="80"/>
      <c r="AT93" s="17" t="s">
        <v>169</v>
      </c>
      <c r="AU93" s="17" t="s">
        <v>73</v>
      </c>
    </row>
    <row r="94" s="9" customFormat="1">
      <c r="B94" s="202"/>
      <c r="C94" s="203"/>
      <c r="D94" s="199" t="s">
        <v>171</v>
      </c>
      <c r="E94" s="204" t="s">
        <v>19</v>
      </c>
      <c r="F94" s="205" t="s">
        <v>827</v>
      </c>
      <c r="G94" s="203"/>
      <c r="H94" s="204" t="s">
        <v>19</v>
      </c>
      <c r="I94" s="206"/>
      <c r="J94" s="203"/>
      <c r="K94" s="203"/>
      <c r="L94" s="207"/>
      <c r="M94" s="208"/>
      <c r="N94" s="209"/>
      <c r="O94" s="209"/>
      <c r="P94" s="209"/>
      <c r="Q94" s="209"/>
      <c r="R94" s="209"/>
      <c r="S94" s="209"/>
      <c r="T94" s="210"/>
      <c r="AT94" s="211" t="s">
        <v>171</v>
      </c>
      <c r="AU94" s="211" t="s">
        <v>73</v>
      </c>
      <c r="AV94" s="9" t="s">
        <v>80</v>
      </c>
      <c r="AW94" s="9" t="s">
        <v>35</v>
      </c>
      <c r="AX94" s="9" t="s">
        <v>73</v>
      </c>
      <c r="AY94" s="211" t="s">
        <v>167</v>
      </c>
    </row>
    <row r="95" s="10" customFormat="1">
      <c r="B95" s="212"/>
      <c r="C95" s="213"/>
      <c r="D95" s="199" t="s">
        <v>171</v>
      </c>
      <c r="E95" s="214" t="s">
        <v>19</v>
      </c>
      <c r="F95" s="215" t="s">
        <v>671</v>
      </c>
      <c r="G95" s="213"/>
      <c r="H95" s="216">
        <v>1</v>
      </c>
      <c r="I95" s="217"/>
      <c r="J95" s="213"/>
      <c r="K95" s="213"/>
      <c r="L95" s="218"/>
      <c r="M95" s="219"/>
      <c r="N95" s="220"/>
      <c r="O95" s="220"/>
      <c r="P95" s="220"/>
      <c r="Q95" s="220"/>
      <c r="R95" s="220"/>
      <c r="S95" s="220"/>
      <c r="T95" s="221"/>
      <c r="AT95" s="222" t="s">
        <v>171</v>
      </c>
      <c r="AU95" s="222" t="s">
        <v>73</v>
      </c>
      <c r="AV95" s="10" t="s">
        <v>82</v>
      </c>
      <c r="AW95" s="10" t="s">
        <v>35</v>
      </c>
      <c r="AX95" s="10" t="s">
        <v>73</v>
      </c>
      <c r="AY95" s="222" t="s">
        <v>167</v>
      </c>
    </row>
    <row r="96" s="9" customFormat="1">
      <c r="B96" s="202"/>
      <c r="C96" s="203"/>
      <c r="D96" s="199" t="s">
        <v>171</v>
      </c>
      <c r="E96" s="204" t="s">
        <v>19</v>
      </c>
      <c r="F96" s="205" t="s">
        <v>828</v>
      </c>
      <c r="G96" s="203"/>
      <c r="H96" s="204" t="s">
        <v>19</v>
      </c>
      <c r="I96" s="206"/>
      <c r="J96" s="203"/>
      <c r="K96" s="203"/>
      <c r="L96" s="207"/>
      <c r="M96" s="208"/>
      <c r="N96" s="209"/>
      <c r="O96" s="209"/>
      <c r="P96" s="209"/>
      <c r="Q96" s="209"/>
      <c r="R96" s="209"/>
      <c r="S96" s="209"/>
      <c r="T96" s="210"/>
      <c r="AT96" s="211" t="s">
        <v>171</v>
      </c>
      <c r="AU96" s="211" t="s">
        <v>73</v>
      </c>
      <c r="AV96" s="9" t="s">
        <v>80</v>
      </c>
      <c r="AW96" s="9" t="s">
        <v>35</v>
      </c>
      <c r="AX96" s="9" t="s">
        <v>73</v>
      </c>
      <c r="AY96" s="211" t="s">
        <v>167</v>
      </c>
    </row>
    <row r="97" s="10" customFormat="1">
      <c r="B97" s="212"/>
      <c r="C97" s="213"/>
      <c r="D97" s="199" t="s">
        <v>171</v>
      </c>
      <c r="E97" s="214" t="s">
        <v>19</v>
      </c>
      <c r="F97" s="215" t="s">
        <v>829</v>
      </c>
      <c r="G97" s="213"/>
      <c r="H97" s="216">
        <v>0.67000000000000004</v>
      </c>
      <c r="I97" s="217"/>
      <c r="J97" s="213"/>
      <c r="K97" s="213"/>
      <c r="L97" s="218"/>
      <c r="M97" s="219"/>
      <c r="N97" s="220"/>
      <c r="O97" s="220"/>
      <c r="P97" s="220"/>
      <c r="Q97" s="220"/>
      <c r="R97" s="220"/>
      <c r="S97" s="220"/>
      <c r="T97" s="221"/>
      <c r="AT97" s="222" t="s">
        <v>171</v>
      </c>
      <c r="AU97" s="222" t="s">
        <v>73</v>
      </c>
      <c r="AV97" s="10" t="s">
        <v>82</v>
      </c>
      <c r="AW97" s="10" t="s">
        <v>35</v>
      </c>
      <c r="AX97" s="10" t="s">
        <v>73</v>
      </c>
      <c r="AY97" s="222" t="s">
        <v>167</v>
      </c>
    </row>
    <row r="98" s="9" customFormat="1">
      <c r="B98" s="202"/>
      <c r="C98" s="203"/>
      <c r="D98" s="199" t="s">
        <v>171</v>
      </c>
      <c r="E98" s="204" t="s">
        <v>19</v>
      </c>
      <c r="F98" s="205" t="s">
        <v>830</v>
      </c>
      <c r="G98" s="203"/>
      <c r="H98" s="204" t="s">
        <v>19</v>
      </c>
      <c r="I98" s="206"/>
      <c r="J98" s="203"/>
      <c r="K98" s="203"/>
      <c r="L98" s="207"/>
      <c r="M98" s="208"/>
      <c r="N98" s="209"/>
      <c r="O98" s="209"/>
      <c r="P98" s="209"/>
      <c r="Q98" s="209"/>
      <c r="R98" s="209"/>
      <c r="S98" s="209"/>
      <c r="T98" s="210"/>
      <c r="AT98" s="211" t="s">
        <v>171</v>
      </c>
      <c r="AU98" s="211" t="s">
        <v>73</v>
      </c>
      <c r="AV98" s="9" t="s">
        <v>80</v>
      </c>
      <c r="AW98" s="9" t="s">
        <v>35</v>
      </c>
      <c r="AX98" s="9" t="s">
        <v>73</v>
      </c>
      <c r="AY98" s="211" t="s">
        <v>167</v>
      </c>
    </row>
    <row r="99" s="10" customFormat="1">
      <c r="B99" s="212"/>
      <c r="C99" s="213"/>
      <c r="D99" s="199" t="s">
        <v>171</v>
      </c>
      <c r="E99" s="214" t="s">
        <v>19</v>
      </c>
      <c r="F99" s="215" t="s">
        <v>831</v>
      </c>
      <c r="G99" s="213"/>
      <c r="H99" s="216">
        <v>0.35999999999999999</v>
      </c>
      <c r="I99" s="217"/>
      <c r="J99" s="213"/>
      <c r="K99" s="213"/>
      <c r="L99" s="218"/>
      <c r="M99" s="219"/>
      <c r="N99" s="220"/>
      <c r="O99" s="220"/>
      <c r="P99" s="220"/>
      <c r="Q99" s="220"/>
      <c r="R99" s="220"/>
      <c r="S99" s="220"/>
      <c r="T99" s="221"/>
      <c r="AT99" s="222" t="s">
        <v>171</v>
      </c>
      <c r="AU99" s="222" t="s">
        <v>73</v>
      </c>
      <c r="AV99" s="10" t="s">
        <v>82</v>
      </c>
      <c r="AW99" s="10" t="s">
        <v>35</v>
      </c>
      <c r="AX99" s="10" t="s">
        <v>73</v>
      </c>
      <c r="AY99" s="222" t="s">
        <v>167</v>
      </c>
    </row>
    <row r="100" s="9" customFormat="1">
      <c r="B100" s="202"/>
      <c r="C100" s="203"/>
      <c r="D100" s="199" t="s">
        <v>171</v>
      </c>
      <c r="E100" s="204" t="s">
        <v>19</v>
      </c>
      <c r="F100" s="205" t="s">
        <v>832</v>
      </c>
      <c r="G100" s="203"/>
      <c r="H100" s="204" t="s">
        <v>19</v>
      </c>
      <c r="I100" s="206"/>
      <c r="J100" s="203"/>
      <c r="K100" s="203"/>
      <c r="L100" s="207"/>
      <c r="M100" s="208"/>
      <c r="N100" s="209"/>
      <c r="O100" s="209"/>
      <c r="P100" s="209"/>
      <c r="Q100" s="209"/>
      <c r="R100" s="209"/>
      <c r="S100" s="209"/>
      <c r="T100" s="210"/>
      <c r="AT100" s="211" t="s">
        <v>171</v>
      </c>
      <c r="AU100" s="211" t="s">
        <v>73</v>
      </c>
      <c r="AV100" s="9" t="s">
        <v>80</v>
      </c>
      <c r="AW100" s="9" t="s">
        <v>35</v>
      </c>
      <c r="AX100" s="9" t="s">
        <v>73</v>
      </c>
      <c r="AY100" s="211" t="s">
        <v>167</v>
      </c>
    </row>
    <row r="101" s="10" customFormat="1">
      <c r="B101" s="212"/>
      <c r="C101" s="213"/>
      <c r="D101" s="199" t="s">
        <v>171</v>
      </c>
      <c r="E101" s="214" t="s">
        <v>19</v>
      </c>
      <c r="F101" s="215" t="s">
        <v>833</v>
      </c>
      <c r="G101" s="213"/>
      <c r="H101" s="216">
        <v>0.45000000000000001</v>
      </c>
      <c r="I101" s="217"/>
      <c r="J101" s="213"/>
      <c r="K101" s="213"/>
      <c r="L101" s="218"/>
      <c r="M101" s="219"/>
      <c r="N101" s="220"/>
      <c r="O101" s="220"/>
      <c r="P101" s="220"/>
      <c r="Q101" s="220"/>
      <c r="R101" s="220"/>
      <c r="S101" s="220"/>
      <c r="T101" s="221"/>
      <c r="AT101" s="222" t="s">
        <v>171</v>
      </c>
      <c r="AU101" s="222" t="s">
        <v>73</v>
      </c>
      <c r="AV101" s="10" t="s">
        <v>82</v>
      </c>
      <c r="AW101" s="10" t="s">
        <v>35</v>
      </c>
      <c r="AX101" s="10" t="s">
        <v>73</v>
      </c>
      <c r="AY101" s="222" t="s">
        <v>167</v>
      </c>
    </row>
    <row r="102" s="9" customFormat="1">
      <c r="B102" s="202"/>
      <c r="C102" s="203"/>
      <c r="D102" s="199" t="s">
        <v>171</v>
      </c>
      <c r="E102" s="204" t="s">
        <v>19</v>
      </c>
      <c r="F102" s="205" t="s">
        <v>834</v>
      </c>
      <c r="G102" s="203"/>
      <c r="H102" s="204" t="s">
        <v>19</v>
      </c>
      <c r="I102" s="206"/>
      <c r="J102" s="203"/>
      <c r="K102" s="203"/>
      <c r="L102" s="207"/>
      <c r="M102" s="208"/>
      <c r="N102" s="209"/>
      <c r="O102" s="209"/>
      <c r="P102" s="209"/>
      <c r="Q102" s="209"/>
      <c r="R102" s="209"/>
      <c r="S102" s="209"/>
      <c r="T102" s="210"/>
      <c r="AT102" s="211" t="s">
        <v>171</v>
      </c>
      <c r="AU102" s="211" t="s">
        <v>73</v>
      </c>
      <c r="AV102" s="9" t="s">
        <v>80</v>
      </c>
      <c r="AW102" s="9" t="s">
        <v>35</v>
      </c>
      <c r="AX102" s="9" t="s">
        <v>73</v>
      </c>
      <c r="AY102" s="211" t="s">
        <v>167</v>
      </c>
    </row>
    <row r="103" s="10" customFormat="1">
      <c r="B103" s="212"/>
      <c r="C103" s="213"/>
      <c r="D103" s="199" t="s">
        <v>171</v>
      </c>
      <c r="E103" s="214" t="s">
        <v>19</v>
      </c>
      <c r="F103" s="215" t="s">
        <v>173</v>
      </c>
      <c r="G103" s="213"/>
      <c r="H103" s="216">
        <v>0.59999999999999998</v>
      </c>
      <c r="I103" s="217"/>
      <c r="J103" s="213"/>
      <c r="K103" s="213"/>
      <c r="L103" s="218"/>
      <c r="M103" s="219"/>
      <c r="N103" s="220"/>
      <c r="O103" s="220"/>
      <c r="P103" s="220"/>
      <c r="Q103" s="220"/>
      <c r="R103" s="220"/>
      <c r="S103" s="220"/>
      <c r="T103" s="221"/>
      <c r="AT103" s="222" t="s">
        <v>171</v>
      </c>
      <c r="AU103" s="222" t="s">
        <v>73</v>
      </c>
      <c r="AV103" s="10" t="s">
        <v>82</v>
      </c>
      <c r="AW103" s="10" t="s">
        <v>35</v>
      </c>
      <c r="AX103" s="10" t="s">
        <v>73</v>
      </c>
      <c r="AY103" s="222" t="s">
        <v>167</v>
      </c>
    </row>
    <row r="104" s="9" customFormat="1">
      <c r="B104" s="202"/>
      <c r="C104" s="203"/>
      <c r="D104" s="199" t="s">
        <v>171</v>
      </c>
      <c r="E104" s="204" t="s">
        <v>19</v>
      </c>
      <c r="F104" s="205" t="s">
        <v>835</v>
      </c>
      <c r="G104" s="203"/>
      <c r="H104" s="204" t="s">
        <v>19</v>
      </c>
      <c r="I104" s="206"/>
      <c r="J104" s="203"/>
      <c r="K104" s="203"/>
      <c r="L104" s="207"/>
      <c r="M104" s="208"/>
      <c r="N104" s="209"/>
      <c r="O104" s="209"/>
      <c r="P104" s="209"/>
      <c r="Q104" s="209"/>
      <c r="R104" s="209"/>
      <c r="S104" s="209"/>
      <c r="T104" s="210"/>
      <c r="AT104" s="211" t="s">
        <v>171</v>
      </c>
      <c r="AU104" s="211" t="s">
        <v>73</v>
      </c>
      <c r="AV104" s="9" t="s">
        <v>80</v>
      </c>
      <c r="AW104" s="9" t="s">
        <v>35</v>
      </c>
      <c r="AX104" s="9" t="s">
        <v>73</v>
      </c>
      <c r="AY104" s="211" t="s">
        <v>167</v>
      </c>
    </row>
    <row r="105" s="10" customFormat="1">
      <c r="B105" s="212"/>
      <c r="C105" s="213"/>
      <c r="D105" s="199" t="s">
        <v>171</v>
      </c>
      <c r="E105" s="214" t="s">
        <v>19</v>
      </c>
      <c r="F105" s="215" t="s">
        <v>836</v>
      </c>
      <c r="G105" s="213"/>
      <c r="H105" s="216">
        <v>0.40000000000000002</v>
      </c>
      <c r="I105" s="217"/>
      <c r="J105" s="213"/>
      <c r="K105" s="213"/>
      <c r="L105" s="218"/>
      <c r="M105" s="219"/>
      <c r="N105" s="220"/>
      <c r="O105" s="220"/>
      <c r="P105" s="220"/>
      <c r="Q105" s="220"/>
      <c r="R105" s="220"/>
      <c r="S105" s="220"/>
      <c r="T105" s="221"/>
      <c r="AT105" s="222" t="s">
        <v>171</v>
      </c>
      <c r="AU105" s="222" t="s">
        <v>73</v>
      </c>
      <c r="AV105" s="10" t="s">
        <v>82</v>
      </c>
      <c r="AW105" s="10" t="s">
        <v>35</v>
      </c>
      <c r="AX105" s="10" t="s">
        <v>73</v>
      </c>
      <c r="AY105" s="222" t="s">
        <v>167</v>
      </c>
    </row>
    <row r="106" s="9" customFormat="1">
      <c r="B106" s="202"/>
      <c r="C106" s="203"/>
      <c r="D106" s="199" t="s">
        <v>171</v>
      </c>
      <c r="E106" s="204" t="s">
        <v>19</v>
      </c>
      <c r="F106" s="205" t="s">
        <v>837</v>
      </c>
      <c r="G106" s="203"/>
      <c r="H106" s="204" t="s">
        <v>19</v>
      </c>
      <c r="I106" s="206"/>
      <c r="J106" s="203"/>
      <c r="K106" s="203"/>
      <c r="L106" s="207"/>
      <c r="M106" s="208"/>
      <c r="N106" s="209"/>
      <c r="O106" s="209"/>
      <c r="P106" s="209"/>
      <c r="Q106" s="209"/>
      <c r="R106" s="209"/>
      <c r="S106" s="209"/>
      <c r="T106" s="210"/>
      <c r="AT106" s="211" t="s">
        <v>171</v>
      </c>
      <c r="AU106" s="211" t="s">
        <v>73</v>
      </c>
      <c r="AV106" s="9" t="s">
        <v>80</v>
      </c>
      <c r="AW106" s="9" t="s">
        <v>35</v>
      </c>
      <c r="AX106" s="9" t="s">
        <v>73</v>
      </c>
      <c r="AY106" s="211" t="s">
        <v>167</v>
      </c>
    </row>
    <row r="107" s="10" customFormat="1">
      <c r="B107" s="212"/>
      <c r="C107" s="213"/>
      <c r="D107" s="199" t="s">
        <v>171</v>
      </c>
      <c r="E107" s="214" t="s">
        <v>19</v>
      </c>
      <c r="F107" s="215" t="s">
        <v>747</v>
      </c>
      <c r="G107" s="213"/>
      <c r="H107" s="216">
        <v>0.5</v>
      </c>
      <c r="I107" s="217"/>
      <c r="J107" s="213"/>
      <c r="K107" s="213"/>
      <c r="L107" s="218"/>
      <c r="M107" s="219"/>
      <c r="N107" s="220"/>
      <c r="O107" s="220"/>
      <c r="P107" s="220"/>
      <c r="Q107" s="220"/>
      <c r="R107" s="220"/>
      <c r="S107" s="220"/>
      <c r="T107" s="221"/>
      <c r="AT107" s="222" t="s">
        <v>171</v>
      </c>
      <c r="AU107" s="222" t="s">
        <v>73</v>
      </c>
      <c r="AV107" s="10" t="s">
        <v>82</v>
      </c>
      <c r="AW107" s="10" t="s">
        <v>35</v>
      </c>
      <c r="AX107" s="10" t="s">
        <v>73</v>
      </c>
      <c r="AY107" s="222" t="s">
        <v>167</v>
      </c>
    </row>
    <row r="108" s="9" customFormat="1">
      <c r="B108" s="202"/>
      <c r="C108" s="203"/>
      <c r="D108" s="199" t="s">
        <v>171</v>
      </c>
      <c r="E108" s="204" t="s">
        <v>19</v>
      </c>
      <c r="F108" s="205" t="s">
        <v>838</v>
      </c>
      <c r="G108" s="203"/>
      <c r="H108" s="204" t="s">
        <v>19</v>
      </c>
      <c r="I108" s="206"/>
      <c r="J108" s="203"/>
      <c r="K108" s="203"/>
      <c r="L108" s="207"/>
      <c r="M108" s="208"/>
      <c r="N108" s="209"/>
      <c r="O108" s="209"/>
      <c r="P108" s="209"/>
      <c r="Q108" s="209"/>
      <c r="R108" s="209"/>
      <c r="S108" s="209"/>
      <c r="T108" s="210"/>
      <c r="AT108" s="211" t="s">
        <v>171</v>
      </c>
      <c r="AU108" s="211" t="s">
        <v>73</v>
      </c>
      <c r="AV108" s="9" t="s">
        <v>80</v>
      </c>
      <c r="AW108" s="9" t="s">
        <v>35</v>
      </c>
      <c r="AX108" s="9" t="s">
        <v>73</v>
      </c>
      <c r="AY108" s="211" t="s">
        <v>167</v>
      </c>
    </row>
    <row r="109" s="10" customFormat="1">
      <c r="B109" s="212"/>
      <c r="C109" s="213"/>
      <c r="D109" s="199" t="s">
        <v>171</v>
      </c>
      <c r="E109" s="214" t="s">
        <v>19</v>
      </c>
      <c r="F109" s="215" t="s">
        <v>839</v>
      </c>
      <c r="G109" s="213"/>
      <c r="H109" s="216">
        <v>0.46999999999999997</v>
      </c>
      <c r="I109" s="217"/>
      <c r="J109" s="213"/>
      <c r="K109" s="213"/>
      <c r="L109" s="218"/>
      <c r="M109" s="219"/>
      <c r="N109" s="220"/>
      <c r="O109" s="220"/>
      <c r="P109" s="220"/>
      <c r="Q109" s="220"/>
      <c r="R109" s="220"/>
      <c r="S109" s="220"/>
      <c r="T109" s="221"/>
      <c r="AT109" s="222" t="s">
        <v>171</v>
      </c>
      <c r="AU109" s="222" t="s">
        <v>73</v>
      </c>
      <c r="AV109" s="10" t="s">
        <v>82</v>
      </c>
      <c r="AW109" s="10" t="s">
        <v>35</v>
      </c>
      <c r="AX109" s="10" t="s">
        <v>73</v>
      </c>
      <c r="AY109" s="222" t="s">
        <v>167</v>
      </c>
    </row>
    <row r="110" s="9" customFormat="1">
      <c r="B110" s="202"/>
      <c r="C110" s="203"/>
      <c r="D110" s="199" t="s">
        <v>171</v>
      </c>
      <c r="E110" s="204" t="s">
        <v>19</v>
      </c>
      <c r="F110" s="205" t="s">
        <v>840</v>
      </c>
      <c r="G110" s="203"/>
      <c r="H110" s="204" t="s">
        <v>19</v>
      </c>
      <c r="I110" s="206"/>
      <c r="J110" s="203"/>
      <c r="K110" s="203"/>
      <c r="L110" s="207"/>
      <c r="M110" s="208"/>
      <c r="N110" s="209"/>
      <c r="O110" s="209"/>
      <c r="P110" s="209"/>
      <c r="Q110" s="209"/>
      <c r="R110" s="209"/>
      <c r="S110" s="209"/>
      <c r="T110" s="210"/>
      <c r="AT110" s="211" t="s">
        <v>171</v>
      </c>
      <c r="AU110" s="211" t="s">
        <v>73</v>
      </c>
      <c r="AV110" s="9" t="s">
        <v>80</v>
      </c>
      <c r="AW110" s="9" t="s">
        <v>35</v>
      </c>
      <c r="AX110" s="9" t="s">
        <v>73</v>
      </c>
      <c r="AY110" s="211" t="s">
        <v>167</v>
      </c>
    </row>
    <row r="111" s="10" customFormat="1">
      <c r="B111" s="212"/>
      <c r="C111" s="213"/>
      <c r="D111" s="199" t="s">
        <v>171</v>
      </c>
      <c r="E111" s="214" t="s">
        <v>19</v>
      </c>
      <c r="F111" s="215" t="s">
        <v>679</v>
      </c>
      <c r="G111" s="213"/>
      <c r="H111" s="216">
        <v>0.34999999999999998</v>
      </c>
      <c r="I111" s="217"/>
      <c r="J111" s="213"/>
      <c r="K111" s="213"/>
      <c r="L111" s="218"/>
      <c r="M111" s="219"/>
      <c r="N111" s="220"/>
      <c r="O111" s="220"/>
      <c r="P111" s="220"/>
      <c r="Q111" s="220"/>
      <c r="R111" s="220"/>
      <c r="S111" s="220"/>
      <c r="T111" s="221"/>
      <c r="AT111" s="222" t="s">
        <v>171</v>
      </c>
      <c r="AU111" s="222" t="s">
        <v>73</v>
      </c>
      <c r="AV111" s="10" t="s">
        <v>82</v>
      </c>
      <c r="AW111" s="10" t="s">
        <v>35</v>
      </c>
      <c r="AX111" s="10" t="s">
        <v>73</v>
      </c>
      <c r="AY111" s="222" t="s">
        <v>167</v>
      </c>
    </row>
    <row r="112" s="9" customFormat="1">
      <c r="B112" s="202"/>
      <c r="C112" s="203"/>
      <c r="D112" s="199" t="s">
        <v>171</v>
      </c>
      <c r="E112" s="204" t="s">
        <v>19</v>
      </c>
      <c r="F112" s="205" t="s">
        <v>841</v>
      </c>
      <c r="G112" s="203"/>
      <c r="H112" s="204" t="s">
        <v>19</v>
      </c>
      <c r="I112" s="206"/>
      <c r="J112" s="203"/>
      <c r="K112" s="203"/>
      <c r="L112" s="207"/>
      <c r="M112" s="208"/>
      <c r="N112" s="209"/>
      <c r="O112" s="209"/>
      <c r="P112" s="209"/>
      <c r="Q112" s="209"/>
      <c r="R112" s="209"/>
      <c r="S112" s="209"/>
      <c r="T112" s="210"/>
      <c r="AT112" s="211" t="s">
        <v>171</v>
      </c>
      <c r="AU112" s="211" t="s">
        <v>73</v>
      </c>
      <c r="AV112" s="9" t="s">
        <v>80</v>
      </c>
      <c r="AW112" s="9" t="s">
        <v>35</v>
      </c>
      <c r="AX112" s="9" t="s">
        <v>73</v>
      </c>
      <c r="AY112" s="211" t="s">
        <v>167</v>
      </c>
    </row>
    <row r="113" s="10" customFormat="1">
      <c r="B113" s="212"/>
      <c r="C113" s="213"/>
      <c r="D113" s="199" t="s">
        <v>171</v>
      </c>
      <c r="E113" s="214" t="s">
        <v>19</v>
      </c>
      <c r="F113" s="215" t="s">
        <v>842</v>
      </c>
      <c r="G113" s="213"/>
      <c r="H113" s="216">
        <v>1.05</v>
      </c>
      <c r="I113" s="217"/>
      <c r="J113" s="213"/>
      <c r="K113" s="213"/>
      <c r="L113" s="218"/>
      <c r="M113" s="219"/>
      <c r="N113" s="220"/>
      <c r="O113" s="220"/>
      <c r="P113" s="220"/>
      <c r="Q113" s="220"/>
      <c r="R113" s="220"/>
      <c r="S113" s="220"/>
      <c r="T113" s="221"/>
      <c r="AT113" s="222" t="s">
        <v>171</v>
      </c>
      <c r="AU113" s="222" t="s">
        <v>73</v>
      </c>
      <c r="AV113" s="10" t="s">
        <v>82</v>
      </c>
      <c r="AW113" s="10" t="s">
        <v>35</v>
      </c>
      <c r="AX113" s="10" t="s">
        <v>73</v>
      </c>
      <c r="AY113" s="222" t="s">
        <v>167</v>
      </c>
    </row>
    <row r="114" s="9" customFormat="1">
      <c r="B114" s="202"/>
      <c r="C114" s="203"/>
      <c r="D114" s="199" t="s">
        <v>171</v>
      </c>
      <c r="E114" s="204" t="s">
        <v>19</v>
      </c>
      <c r="F114" s="205" t="s">
        <v>843</v>
      </c>
      <c r="G114" s="203"/>
      <c r="H114" s="204" t="s">
        <v>19</v>
      </c>
      <c r="I114" s="206"/>
      <c r="J114" s="203"/>
      <c r="K114" s="203"/>
      <c r="L114" s="207"/>
      <c r="M114" s="208"/>
      <c r="N114" s="209"/>
      <c r="O114" s="209"/>
      <c r="P114" s="209"/>
      <c r="Q114" s="209"/>
      <c r="R114" s="209"/>
      <c r="S114" s="209"/>
      <c r="T114" s="210"/>
      <c r="AT114" s="211" t="s">
        <v>171</v>
      </c>
      <c r="AU114" s="211" t="s">
        <v>73</v>
      </c>
      <c r="AV114" s="9" t="s">
        <v>80</v>
      </c>
      <c r="AW114" s="9" t="s">
        <v>35</v>
      </c>
      <c r="AX114" s="9" t="s">
        <v>73</v>
      </c>
      <c r="AY114" s="211" t="s">
        <v>167</v>
      </c>
    </row>
    <row r="115" s="10" customFormat="1">
      <c r="B115" s="212"/>
      <c r="C115" s="213"/>
      <c r="D115" s="199" t="s">
        <v>171</v>
      </c>
      <c r="E115" s="214" t="s">
        <v>19</v>
      </c>
      <c r="F115" s="215" t="s">
        <v>844</v>
      </c>
      <c r="G115" s="213"/>
      <c r="H115" s="216">
        <v>0.22</v>
      </c>
      <c r="I115" s="217"/>
      <c r="J115" s="213"/>
      <c r="K115" s="213"/>
      <c r="L115" s="218"/>
      <c r="M115" s="219"/>
      <c r="N115" s="220"/>
      <c r="O115" s="220"/>
      <c r="P115" s="220"/>
      <c r="Q115" s="220"/>
      <c r="R115" s="220"/>
      <c r="S115" s="220"/>
      <c r="T115" s="221"/>
      <c r="AT115" s="222" t="s">
        <v>171</v>
      </c>
      <c r="AU115" s="222" t="s">
        <v>73</v>
      </c>
      <c r="AV115" s="10" t="s">
        <v>82</v>
      </c>
      <c r="AW115" s="10" t="s">
        <v>35</v>
      </c>
      <c r="AX115" s="10" t="s">
        <v>73</v>
      </c>
      <c r="AY115" s="222" t="s">
        <v>167</v>
      </c>
    </row>
    <row r="116" s="9" customFormat="1">
      <c r="B116" s="202"/>
      <c r="C116" s="203"/>
      <c r="D116" s="199" t="s">
        <v>171</v>
      </c>
      <c r="E116" s="204" t="s">
        <v>19</v>
      </c>
      <c r="F116" s="205" t="s">
        <v>845</v>
      </c>
      <c r="G116" s="203"/>
      <c r="H116" s="204" t="s">
        <v>19</v>
      </c>
      <c r="I116" s="206"/>
      <c r="J116" s="203"/>
      <c r="K116" s="203"/>
      <c r="L116" s="207"/>
      <c r="M116" s="208"/>
      <c r="N116" s="209"/>
      <c r="O116" s="209"/>
      <c r="P116" s="209"/>
      <c r="Q116" s="209"/>
      <c r="R116" s="209"/>
      <c r="S116" s="209"/>
      <c r="T116" s="210"/>
      <c r="AT116" s="211" t="s">
        <v>171</v>
      </c>
      <c r="AU116" s="211" t="s">
        <v>73</v>
      </c>
      <c r="AV116" s="9" t="s">
        <v>80</v>
      </c>
      <c r="AW116" s="9" t="s">
        <v>35</v>
      </c>
      <c r="AX116" s="9" t="s">
        <v>73</v>
      </c>
      <c r="AY116" s="211" t="s">
        <v>167</v>
      </c>
    </row>
    <row r="117" s="10" customFormat="1">
      <c r="B117" s="212"/>
      <c r="C117" s="213"/>
      <c r="D117" s="199" t="s">
        <v>171</v>
      </c>
      <c r="E117" s="214" t="s">
        <v>19</v>
      </c>
      <c r="F117" s="215" t="s">
        <v>846</v>
      </c>
      <c r="G117" s="213"/>
      <c r="H117" s="216">
        <v>0.13</v>
      </c>
      <c r="I117" s="217"/>
      <c r="J117" s="213"/>
      <c r="K117" s="213"/>
      <c r="L117" s="218"/>
      <c r="M117" s="219"/>
      <c r="N117" s="220"/>
      <c r="O117" s="220"/>
      <c r="P117" s="220"/>
      <c r="Q117" s="220"/>
      <c r="R117" s="220"/>
      <c r="S117" s="220"/>
      <c r="T117" s="221"/>
      <c r="AT117" s="222" t="s">
        <v>171</v>
      </c>
      <c r="AU117" s="222" t="s">
        <v>73</v>
      </c>
      <c r="AV117" s="10" t="s">
        <v>82</v>
      </c>
      <c r="AW117" s="10" t="s">
        <v>35</v>
      </c>
      <c r="AX117" s="10" t="s">
        <v>73</v>
      </c>
      <c r="AY117" s="222" t="s">
        <v>167</v>
      </c>
    </row>
    <row r="118" s="9" customFormat="1">
      <c r="B118" s="202"/>
      <c r="C118" s="203"/>
      <c r="D118" s="199" t="s">
        <v>171</v>
      </c>
      <c r="E118" s="204" t="s">
        <v>19</v>
      </c>
      <c r="F118" s="205" t="s">
        <v>847</v>
      </c>
      <c r="G118" s="203"/>
      <c r="H118" s="204" t="s">
        <v>19</v>
      </c>
      <c r="I118" s="206"/>
      <c r="J118" s="203"/>
      <c r="K118" s="203"/>
      <c r="L118" s="207"/>
      <c r="M118" s="208"/>
      <c r="N118" s="209"/>
      <c r="O118" s="209"/>
      <c r="P118" s="209"/>
      <c r="Q118" s="209"/>
      <c r="R118" s="209"/>
      <c r="S118" s="209"/>
      <c r="T118" s="210"/>
      <c r="AT118" s="211" t="s">
        <v>171</v>
      </c>
      <c r="AU118" s="211" t="s">
        <v>73</v>
      </c>
      <c r="AV118" s="9" t="s">
        <v>80</v>
      </c>
      <c r="AW118" s="9" t="s">
        <v>35</v>
      </c>
      <c r="AX118" s="9" t="s">
        <v>73</v>
      </c>
      <c r="AY118" s="211" t="s">
        <v>167</v>
      </c>
    </row>
    <row r="119" s="10" customFormat="1">
      <c r="B119" s="212"/>
      <c r="C119" s="213"/>
      <c r="D119" s="199" t="s">
        <v>171</v>
      </c>
      <c r="E119" s="214" t="s">
        <v>19</v>
      </c>
      <c r="F119" s="215" t="s">
        <v>685</v>
      </c>
      <c r="G119" s="213"/>
      <c r="H119" s="216">
        <v>0.69999999999999996</v>
      </c>
      <c r="I119" s="217"/>
      <c r="J119" s="213"/>
      <c r="K119" s="213"/>
      <c r="L119" s="218"/>
      <c r="M119" s="219"/>
      <c r="N119" s="220"/>
      <c r="O119" s="220"/>
      <c r="P119" s="220"/>
      <c r="Q119" s="220"/>
      <c r="R119" s="220"/>
      <c r="S119" s="220"/>
      <c r="T119" s="221"/>
      <c r="AT119" s="222" t="s">
        <v>171</v>
      </c>
      <c r="AU119" s="222" t="s">
        <v>73</v>
      </c>
      <c r="AV119" s="10" t="s">
        <v>82</v>
      </c>
      <c r="AW119" s="10" t="s">
        <v>35</v>
      </c>
      <c r="AX119" s="10" t="s">
        <v>73</v>
      </c>
      <c r="AY119" s="222" t="s">
        <v>167</v>
      </c>
    </row>
    <row r="120" s="9" customFormat="1">
      <c r="B120" s="202"/>
      <c r="C120" s="203"/>
      <c r="D120" s="199" t="s">
        <v>171</v>
      </c>
      <c r="E120" s="204" t="s">
        <v>19</v>
      </c>
      <c r="F120" s="205" t="s">
        <v>848</v>
      </c>
      <c r="G120" s="203"/>
      <c r="H120" s="204" t="s">
        <v>19</v>
      </c>
      <c r="I120" s="206"/>
      <c r="J120" s="203"/>
      <c r="K120" s="203"/>
      <c r="L120" s="207"/>
      <c r="M120" s="208"/>
      <c r="N120" s="209"/>
      <c r="O120" s="209"/>
      <c r="P120" s="209"/>
      <c r="Q120" s="209"/>
      <c r="R120" s="209"/>
      <c r="S120" s="209"/>
      <c r="T120" s="210"/>
      <c r="AT120" s="211" t="s">
        <v>171</v>
      </c>
      <c r="AU120" s="211" t="s">
        <v>73</v>
      </c>
      <c r="AV120" s="9" t="s">
        <v>80</v>
      </c>
      <c r="AW120" s="9" t="s">
        <v>35</v>
      </c>
      <c r="AX120" s="9" t="s">
        <v>73</v>
      </c>
      <c r="AY120" s="211" t="s">
        <v>167</v>
      </c>
    </row>
    <row r="121" s="10" customFormat="1">
      <c r="B121" s="212"/>
      <c r="C121" s="213"/>
      <c r="D121" s="199" t="s">
        <v>171</v>
      </c>
      <c r="E121" s="214" t="s">
        <v>19</v>
      </c>
      <c r="F121" s="215" t="s">
        <v>836</v>
      </c>
      <c r="G121" s="213"/>
      <c r="H121" s="216">
        <v>0.40000000000000002</v>
      </c>
      <c r="I121" s="217"/>
      <c r="J121" s="213"/>
      <c r="K121" s="213"/>
      <c r="L121" s="218"/>
      <c r="M121" s="219"/>
      <c r="N121" s="220"/>
      <c r="O121" s="220"/>
      <c r="P121" s="220"/>
      <c r="Q121" s="220"/>
      <c r="R121" s="220"/>
      <c r="S121" s="220"/>
      <c r="T121" s="221"/>
      <c r="AT121" s="222" t="s">
        <v>171</v>
      </c>
      <c r="AU121" s="222" t="s">
        <v>73</v>
      </c>
      <c r="AV121" s="10" t="s">
        <v>82</v>
      </c>
      <c r="AW121" s="10" t="s">
        <v>35</v>
      </c>
      <c r="AX121" s="10" t="s">
        <v>73</v>
      </c>
      <c r="AY121" s="222" t="s">
        <v>167</v>
      </c>
    </row>
    <row r="122" s="9" customFormat="1">
      <c r="B122" s="202"/>
      <c r="C122" s="203"/>
      <c r="D122" s="199" t="s">
        <v>171</v>
      </c>
      <c r="E122" s="204" t="s">
        <v>19</v>
      </c>
      <c r="F122" s="205" t="s">
        <v>849</v>
      </c>
      <c r="G122" s="203"/>
      <c r="H122" s="204" t="s">
        <v>19</v>
      </c>
      <c r="I122" s="206"/>
      <c r="J122" s="203"/>
      <c r="K122" s="203"/>
      <c r="L122" s="207"/>
      <c r="M122" s="208"/>
      <c r="N122" s="209"/>
      <c r="O122" s="209"/>
      <c r="P122" s="209"/>
      <c r="Q122" s="209"/>
      <c r="R122" s="209"/>
      <c r="S122" s="209"/>
      <c r="T122" s="210"/>
      <c r="AT122" s="211" t="s">
        <v>171</v>
      </c>
      <c r="AU122" s="211" t="s">
        <v>73</v>
      </c>
      <c r="AV122" s="9" t="s">
        <v>80</v>
      </c>
      <c r="AW122" s="9" t="s">
        <v>35</v>
      </c>
      <c r="AX122" s="9" t="s">
        <v>73</v>
      </c>
      <c r="AY122" s="211" t="s">
        <v>167</v>
      </c>
    </row>
    <row r="123" s="10" customFormat="1">
      <c r="B123" s="212"/>
      <c r="C123" s="213"/>
      <c r="D123" s="199" t="s">
        <v>171</v>
      </c>
      <c r="E123" s="214" t="s">
        <v>19</v>
      </c>
      <c r="F123" s="215" t="s">
        <v>685</v>
      </c>
      <c r="G123" s="213"/>
      <c r="H123" s="216">
        <v>0.69999999999999996</v>
      </c>
      <c r="I123" s="217"/>
      <c r="J123" s="213"/>
      <c r="K123" s="213"/>
      <c r="L123" s="218"/>
      <c r="M123" s="219"/>
      <c r="N123" s="220"/>
      <c r="O123" s="220"/>
      <c r="P123" s="220"/>
      <c r="Q123" s="220"/>
      <c r="R123" s="220"/>
      <c r="S123" s="220"/>
      <c r="T123" s="221"/>
      <c r="AT123" s="222" t="s">
        <v>171</v>
      </c>
      <c r="AU123" s="222" t="s">
        <v>73</v>
      </c>
      <c r="AV123" s="10" t="s">
        <v>82</v>
      </c>
      <c r="AW123" s="10" t="s">
        <v>35</v>
      </c>
      <c r="AX123" s="10" t="s">
        <v>73</v>
      </c>
      <c r="AY123" s="222" t="s">
        <v>167</v>
      </c>
    </row>
    <row r="124" s="9" customFormat="1">
      <c r="B124" s="202"/>
      <c r="C124" s="203"/>
      <c r="D124" s="199" t="s">
        <v>171</v>
      </c>
      <c r="E124" s="204" t="s">
        <v>19</v>
      </c>
      <c r="F124" s="205" t="s">
        <v>850</v>
      </c>
      <c r="G124" s="203"/>
      <c r="H124" s="204" t="s">
        <v>19</v>
      </c>
      <c r="I124" s="206"/>
      <c r="J124" s="203"/>
      <c r="K124" s="203"/>
      <c r="L124" s="207"/>
      <c r="M124" s="208"/>
      <c r="N124" s="209"/>
      <c r="O124" s="209"/>
      <c r="P124" s="209"/>
      <c r="Q124" s="209"/>
      <c r="R124" s="209"/>
      <c r="S124" s="209"/>
      <c r="T124" s="210"/>
      <c r="AT124" s="211" t="s">
        <v>171</v>
      </c>
      <c r="AU124" s="211" t="s">
        <v>73</v>
      </c>
      <c r="AV124" s="9" t="s">
        <v>80</v>
      </c>
      <c r="AW124" s="9" t="s">
        <v>35</v>
      </c>
      <c r="AX124" s="9" t="s">
        <v>73</v>
      </c>
      <c r="AY124" s="211" t="s">
        <v>167</v>
      </c>
    </row>
    <row r="125" s="10" customFormat="1">
      <c r="B125" s="212"/>
      <c r="C125" s="213"/>
      <c r="D125" s="199" t="s">
        <v>171</v>
      </c>
      <c r="E125" s="214" t="s">
        <v>19</v>
      </c>
      <c r="F125" s="215" t="s">
        <v>667</v>
      </c>
      <c r="G125" s="213"/>
      <c r="H125" s="216">
        <v>0.29999999999999999</v>
      </c>
      <c r="I125" s="217"/>
      <c r="J125" s="213"/>
      <c r="K125" s="213"/>
      <c r="L125" s="218"/>
      <c r="M125" s="219"/>
      <c r="N125" s="220"/>
      <c r="O125" s="220"/>
      <c r="P125" s="220"/>
      <c r="Q125" s="220"/>
      <c r="R125" s="220"/>
      <c r="S125" s="220"/>
      <c r="T125" s="221"/>
      <c r="AT125" s="222" t="s">
        <v>171</v>
      </c>
      <c r="AU125" s="222" t="s">
        <v>73</v>
      </c>
      <c r="AV125" s="10" t="s">
        <v>82</v>
      </c>
      <c r="AW125" s="10" t="s">
        <v>35</v>
      </c>
      <c r="AX125" s="10" t="s">
        <v>73</v>
      </c>
      <c r="AY125" s="222" t="s">
        <v>167</v>
      </c>
    </row>
    <row r="126" s="11" customFormat="1">
      <c r="B126" s="223"/>
      <c r="C126" s="224"/>
      <c r="D126" s="199" t="s">
        <v>171</v>
      </c>
      <c r="E126" s="225" t="s">
        <v>19</v>
      </c>
      <c r="F126" s="226" t="s">
        <v>184</v>
      </c>
      <c r="G126" s="224"/>
      <c r="H126" s="227">
        <v>8.3000000000000007</v>
      </c>
      <c r="I126" s="228"/>
      <c r="J126" s="224"/>
      <c r="K126" s="224"/>
      <c r="L126" s="229"/>
      <c r="M126" s="230"/>
      <c r="N126" s="231"/>
      <c r="O126" s="231"/>
      <c r="P126" s="231"/>
      <c r="Q126" s="231"/>
      <c r="R126" s="231"/>
      <c r="S126" s="231"/>
      <c r="T126" s="232"/>
      <c r="AT126" s="233" t="s">
        <v>171</v>
      </c>
      <c r="AU126" s="233" t="s">
        <v>73</v>
      </c>
      <c r="AV126" s="11" t="s">
        <v>166</v>
      </c>
      <c r="AW126" s="11" t="s">
        <v>35</v>
      </c>
      <c r="AX126" s="11" t="s">
        <v>80</v>
      </c>
      <c r="AY126" s="233" t="s">
        <v>167</v>
      </c>
    </row>
    <row r="127" s="1" customFormat="1" ht="56.25" customHeight="1">
      <c r="B127" s="38"/>
      <c r="C127" s="187" t="s">
        <v>82</v>
      </c>
      <c r="D127" s="187" t="s">
        <v>161</v>
      </c>
      <c r="E127" s="188" t="s">
        <v>688</v>
      </c>
      <c r="F127" s="189" t="s">
        <v>689</v>
      </c>
      <c r="G127" s="190" t="s">
        <v>213</v>
      </c>
      <c r="H127" s="191">
        <v>99.849999999999994</v>
      </c>
      <c r="I127" s="192"/>
      <c r="J127" s="193">
        <f>ROUND(I127*H127,2)</f>
        <v>0</v>
      </c>
      <c r="K127" s="189" t="s">
        <v>165</v>
      </c>
      <c r="L127" s="43"/>
      <c r="M127" s="194" t="s">
        <v>19</v>
      </c>
      <c r="N127" s="195" t="s">
        <v>44</v>
      </c>
      <c r="O127" s="79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AR127" s="17" t="s">
        <v>166</v>
      </c>
      <c r="AT127" s="17" t="s">
        <v>161</v>
      </c>
      <c r="AU127" s="17" t="s">
        <v>73</v>
      </c>
      <c r="AY127" s="17" t="s">
        <v>167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7" t="s">
        <v>80</v>
      </c>
      <c r="BK127" s="198">
        <f>ROUND(I127*H127,2)</f>
        <v>0</v>
      </c>
      <c r="BL127" s="17" t="s">
        <v>166</v>
      </c>
      <c r="BM127" s="17" t="s">
        <v>851</v>
      </c>
    </row>
    <row r="128" s="1" customFormat="1">
      <c r="B128" s="38"/>
      <c r="C128" s="39"/>
      <c r="D128" s="199" t="s">
        <v>169</v>
      </c>
      <c r="E128" s="39"/>
      <c r="F128" s="200" t="s">
        <v>659</v>
      </c>
      <c r="G128" s="39"/>
      <c r="H128" s="39"/>
      <c r="I128" s="143"/>
      <c r="J128" s="39"/>
      <c r="K128" s="39"/>
      <c r="L128" s="43"/>
      <c r="M128" s="201"/>
      <c r="N128" s="79"/>
      <c r="O128" s="79"/>
      <c r="P128" s="79"/>
      <c r="Q128" s="79"/>
      <c r="R128" s="79"/>
      <c r="S128" s="79"/>
      <c r="T128" s="80"/>
      <c r="AT128" s="17" t="s">
        <v>169</v>
      </c>
      <c r="AU128" s="17" t="s">
        <v>73</v>
      </c>
    </row>
    <row r="129" s="9" customFormat="1">
      <c r="B129" s="202"/>
      <c r="C129" s="203"/>
      <c r="D129" s="199" t="s">
        <v>171</v>
      </c>
      <c r="E129" s="204" t="s">
        <v>19</v>
      </c>
      <c r="F129" s="205" t="s">
        <v>852</v>
      </c>
      <c r="G129" s="203"/>
      <c r="H129" s="204" t="s">
        <v>19</v>
      </c>
      <c r="I129" s="206"/>
      <c r="J129" s="203"/>
      <c r="K129" s="203"/>
      <c r="L129" s="207"/>
      <c r="M129" s="208"/>
      <c r="N129" s="209"/>
      <c r="O129" s="209"/>
      <c r="P129" s="209"/>
      <c r="Q129" s="209"/>
      <c r="R129" s="209"/>
      <c r="S129" s="209"/>
      <c r="T129" s="210"/>
      <c r="AT129" s="211" t="s">
        <v>171</v>
      </c>
      <c r="AU129" s="211" t="s">
        <v>73</v>
      </c>
      <c r="AV129" s="9" t="s">
        <v>80</v>
      </c>
      <c r="AW129" s="9" t="s">
        <v>35</v>
      </c>
      <c r="AX129" s="9" t="s">
        <v>73</v>
      </c>
      <c r="AY129" s="211" t="s">
        <v>167</v>
      </c>
    </row>
    <row r="130" s="10" customFormat="1">
      <c r="B130" s="212"/>
      <c r="C130" s="213"/>
      <c r="D130" s="199" t="s">
        <v>171</v>
      </c>
      <c r="E130" s="214" t="s">
        <v>19</v>
      </c>
      <c r="F130" s="215" t="s">
        <v>853</v>
      </c>
      <c r="G130" s="213"/>
      <c r="H130" s="216">
        <v>99.849999999999994</v>
      </c>
      <c r="I130" s="217"/>
      <c r="J130" s="213"/>
      <c r="K130" s="213"/>
      <c r="L130" s="218"/>
      <c r="M130" s="219"/>
      <c r="N130" s="220"/>
      <c r="O130" s="220"/>
      <c r="P130" s="220"/>
      <c r="Q130" s="220"/>
      <c r="R130" s="220"/>
      <c r="S130" s="220"/>
      <c r="T130" s="221"/>
      <c r="AT130" s="222" t="s">
        <v>171</v>
      </c>
      <c r="AU130" s="222" t="s">
        <v>73</v>
      </c>
      <c r="AV130" s="10" t="s">
        <v>82</v>
      </c>
      <c r="AW130" s="10" t="s">
        <v>35</v>
      </c>
      <c r="AX130" s="10" t="s">
        <v>80</v>
      </c>
      <c r="AY130" s="222" t="s">
        <v>167</v>
      </c>
    </row>
    <row r="131" s="1" customFormat="1" ht="33.75" customHeight="1">
      <c r="B131" s="38"/>
      <c r="C131" s="187" t="s">
        <v>89</v>
      </c>
      <c r="D131" s="187" t="s">
        <v>161</v>
      </c>
      <c r="E131" s="188" t="s">
        <v>190</v>
      </c>
      <c r="F131" s="189" t="s">
        <v>694</v>
      </c>
      <c r="G131" s="190" t="s">
        <v>192</v>
      </c>
      <c r="H131" s="191">
        <v>396</v>
      </c>
      <c r="I131" s="192"/>
      <c r="J131" s="193">
        <f>ROUND(I131*H131,2)</f>
        <v>0</v>
      </c>
      <c r="K131" s="189" t="s">
        <v>165</v>
      </c>
      <c r="L131" s="43"/>
      <c r="M131" s="194" t="s">
        <v>19</v>
      </c>
      <c r="N131" s="195" t="s">
        <v>44</v>
      </c>
      <c r="O131" s="79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AR131" s="17" t="s">
        <v>166</v>
      </c>
      <c r="AT131" s="17" t="s">
        <v>161</v>
      </c>
      <c r="AU131" s="17" t="s">
        <v>73</v>
      </c>
      <c r="AY131" s="17" t="s">
        <v>167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7" t="s">
        <v>80</v>
      </c>
      <c r="BK131" s="198">
        <f>ROUND(I131*H131,2)</f>
        <v>0</v>
      </c>
      <c r="BL131" s="17" t="s">
        <v>166</v>
      </c>
      <c r="BM131" s="17" t="s">
        <v>854</v>
      </c>
    </row>
    <row r="132" s="1" customFormat="1">
      <c r="B132" s="38"/>
      <c r="C132" s="39"/>
      <c r="D132" s="199" t="s">
        <v>169</v>
      </c>
      <c r="E132" s="39"/>
      <c r="F132" s="200" t="s">
        <v>696</v>
      </c>
      <c r="G132" s="39"/>
      <c r="H132" s="39"/>
      <c r="I132" s="143"/>
      <c r="J132" s="39"/>
      <c r="K132" s="39"/>
      <c r="L132" s="43"/>
      <c r="M132" s="201"/>
      <c r="N132" s="79"/>
      <c r="O132" s="79"/>
      <c r="P132" s="79"/>
      <c r="Q132" s="79"/>
      <c r="R132" s="79"/>
      <c r="S132" s="79"/>
      <c r="T132" s="80"/>
      <c r="AT132" s="17" t="s">
        <v>169</v>
      </c>
      <c r="AU132" s="17" t="s">
        <v>73</v>
      </c>
    </row>
    <row r="133" s="9" customFormat="1">
      <c r="B133" s="202"/>
      <c r="C133" s="203"/>
      <c r="D133" s="199" t="s">
        <v>171</v>
      </c>
      <c r="E133" s="204" t="s">
        <v>19</v>
      </c>
      <c r="F133" s="205" t="s">
        <v>855</v>
      </c>
      <c r="G133" s="203"/>
      <c r="H133" s="204" t="s">
        <v>19</v>
      </c>
      <c r="I133" s="206"/>
      <c r="J133" s="203"/>
      <c r="K133" s="203"/>
      <c r="L133" s="207"/>
      <c r="M133" s="208"/>
      <c r="N133" s="209"/>
      <c r="O133" s="209"/>
      <c r="P133" s="209"/>
      <c r="Q133" s="209"/>
      <c r="R133" s="209"/>
      <c r="S133" s="209"/>
      <c r="T133" s="210"/>
      <c r="AT133" s="211" t="s">
        <v>171</v>
      </c>
      <c r="AU133" s="211" t="s">
        <v>73</v>
      </c>
      <c r="AV133" s="9" t="s">
        <v>80</v>
      </c>
      <c r="AW133" s="9" t="s">
        <v>35</v>
      </c>
      <c r="AX133" s="9" t="s">
        <v>73</v>
      </c>
      <c r="AY133" s="211" t="s">
        <v>167</v>
      </c>
    </row>
    <row r="134" s="10" customFormat="1">
      <c r="B134" s="212"/>
      <c r="C134" s="213"/>
      <c r="D134" s="199" t="s">
        <v>171</v>
      </c>
      <c r="E134" s="214" t="s">
        <v>19</v>
      </c>
      <c r="F134" s="215" t="s">
        <v>698</v>
      </c>
      <c r="G134" s="213"/>
      <c r="H134" s="216">
        <v>396</v>
      </c>
      <c r="I134" s="217"/>
      <c r="J134" s="213"/>
      <c r="K134" s="213"/>
      <c r="L134" s="218"/>
      <c r="M134" s="219"/>
      <c r="N134" s="220"/>
      <c r="O134" s="220"/>
      <c r="P134" s="220"/>
      <c r="Q134" s="220"/>
      <c r="R134" s="220"/>
      <c r="S134" s="220"/>
      <c r="T134" s="221"/>
      <c r="AT134" s="222" t="s">
        <v>171</v>
      </c>
      <c r="AU134" s="222" t="s">
        <v>73</v>
      </c>
      <c r="AV134" s="10" t="s">
        <v>82</v>
      </c>
      <c r="AW134" s="10" t="s">
        <v>35</v>
      </c>
      <c r="AX134" s="10" t="s">
        <v>80</v>
      </c>
      <c r="AY134" s="222" t="s">
        <v>167</v>
      </c>
    </row>
    <row r="135" s="1" customFormat="1" ht="22.5" customHeight="1">
      <c r="B135" s="38"/>
      <c r="C135" s="234" t="s">
        <v>166</v>
      </c>
      <c r="D135" s="234" t="s">
        <v>197</v>
      </c>
      <c r="E135" s="235" t="s">
        <v>336</v>
      </c>
      <c r="F135" s="236" t="s">
        <v>337</v>
      </c>
      <c r="G135" s="237" t="s">
        <v>200</v>
      </c>
      <c r="H135" s="238">
        <v>594</v>
      </c>
      <c r="I135" s="239"/>
      <c r="J135" s="240">
        <f>ROUND(I135*H135,2)</f>
        <v>0</v>
      </c>
      <c r="K135" s="236" t="s">
        <v>165</v>
      </c>
      <c r="L135" s="241"/>
      <c r="M135" s="242" t="s">
        <v>19</v>
      </c>
      <c r="N135" s="243" t="s">
        <v>44</v>
      </c>
      <c r="O135" s="79"/>
      <c r="P135" s="196">
        <f>O135*H135</f>
        <v>0</v>
      </c>
      <c r="Q135" s="196">
        <v>1</v>
      </c>
      <c r="R135" s="196">
        <f>Q135*H135</f>
        <v>594</v>
      </c>
      <c r="S135" s="196">
        <v>0</v>
      </c>
      <c r="T135" s="197">
        <f>S135*H135</f>
        <v>0</v>
      </c>
      <c r="AR135" s="17" t="s">
        <v>201</v>
      </c>
      <c r="AT135" s="17" t="s">
        <v>197</v>
      </c>
      <c r="AU135" s="17" t="s">
        <v>73</v>
      </c>
      <c r="AY135" s="17" t="s">
        <v>167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7" t="s">
        <v>80</v>
      </c>
      <c r="BK135" s="198">
        <f>ROUND(I135*H135,2)</f>
        <v>0</v>
      </c>
      <c r="BL135" s="17" t="s">
        <v>166</v>
      </c>
      <c r="BM135" s="17" t="s">
        <v>856</v>
      </c>
    </row>
    <row r="136" s="10" customFormat="1">
      <c r="B136" s="212"/>
      <c r="C136" s="213"/>
      <c r="D136" s="199" t="s">
        <v>171</v>
      </c>
      <c r="E136" s="214" t="s">
        <v>19</v>
      </c>
      <c r="F136" s="215" t="s">
        <v>568</v>
      </c>
      <c r="G136" s="213"/>
      <c r="H136" s="216">
        <v>594</v>
      </c>
      <c r="I136" s="217"/>
      <c r="J136" s="213"/>
      <c r="K136" s="213"/>
      <c r="L136" s="218"/>
      <c r="M136" s="219"/>
      <c r="N136" s="220"/>
      <c r="O136" s="220"/>
      <c r="P136" s="220"/>
      <c r="Q136" s="220"/>
      <c r="R136" s="220"/>
      <c r="S136" s="220"/>
      <c r="T136" s="221"/>
      <c r="AT136" s="222" t="s">
        <v>171</v>
      </c>
      <c r="AU136" s="222" t="s">
        <v>73</v>
      </c>
      <c r="AV136" s="10" t="s">
        <v>82</v>
      </c>
      <c r="AW136" s="10" t="s">
        <v>35</v>
      </c>
      <c r="AX136" s="10" t="s">
        <v>80</v>
      </c>
      <c r="AY136" s="222" t="s">
        <v>167</v>
      </c>
    </row>
    <row r="137" s="1" customFormat="1" ht="78.75" customHeight="1">
      <c r="B137" s="38"/>
      <c r="C137" s="187" t="s">
        <v>205</v>
      </c>
      <c r="D137" s="187" t="s">
        <v>161</v>
      </c>
      <c r="E137" s="188" t="s">
        <v>270</v>
      </c>
      <c r="F137" s="189" t="s">
        <v>700</v>
      </c>
      <c r="G137" s="190" t="s">
        <v>200</v>
      </c>
      <c r="H137" s="191">
        <v>594</v>
      </c>
      <c r="I137" s="192"/>
      <c r="J137" s="193">
        <f>ROUND(I137*H137,2)</f>
        <v>0</v>
      </c>
      <c r="K137" s="189" t="s">
        <v>165</v>
      </c>
      <c r="L137" s="43"/>
      <c r="M137" s="194" t="s">
        <v>19</v>
      </c>
      <c r="N137" s="195" t="s">
        <v>44</v>
      </c>
      <c r="O137" s="79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AR137" s="17" t="s">
        <v>166</v>
      </c>
      <c r="AT137" s="17" t="s">
        <v>161</v>
      </c>
      <c r="AU137" s="17" t="s">
        <v>73</v>
      </c>
      <c r="AY137" s="17" t="s">
        <v>167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7" t="s">
        <v>80</v>
      </c>
      <c r="BK137" s="198">
        <f>ROUND(I137*H137,2)</f>
        <v>0</v>
      </c>
      <c r="BL137" s="17" t="s">
        <v>166</v>
      </c>
      <c r="BM137" s="17" t="s">
        <v>857</v>
      </c>
    </row>
    <row r="138" s="1" customFormat="1">
      <c r="B138" s="38"/>
      <c r="C138" s="39"/>
      <c r="D138" s="199" t="s">
        <v>169</v>
      </c>
      <c r="E138" s="39"/>
      <c r="F138" s="200" t="s">
        <v>515</v>
      </c>
      <c r="G138" s="39"/>
      <c r="H138" s="39"/>
      <c r="I138" s="143"/>
      <c r="J138" s="39"/>
      <c r="K138" s="39"/>
      <c r="L138" s="43"/>
      <c r="M138" s="201"/>
      <c r="N138" s="79"/>
      <c r="O138" s="79"/>
      <c r="P138" s="79"/>
      <c r="Q138" s="79"/>
      <c r="R138" s="79"/>
      <c r="S138" s="79"/>
      <c r="T138" s="80"/>
      <c r="AT138" s="17" t="s">
        <v>169</v>
      </c>
      <c r="AU138" s="17" t="s">
        <v>73</v>
      </c>
    </row>
    <row r="139" s="10" customFormat="1">
      <c r="B139" s="212"/>
      <c r="C139" s="213"/>
      <c r="D139" s="199" t="s">
        <v>171</v>
      </c>
      <c r="E139" s="214" t="s">
        <v>19</v>
      </c>
      <c r="F139" s="215" t="s">
        <v>703</v>
      </c>
      <c r="G139" s="213"/>
      <c r="H139" s="216">
        <v>594</v>
      </c>
      <c r="I139" s="217"/>
      <c r="J139" s="213"/>
      <c r="K139" s="213"/>
      <c r="L139" s="218"/>
      <c r="M139" s="219"/>
      <c r="N139" s="220"/>
      <c r="O139" s="220"/>
      <c r="P139" s="220"/>
      <c r="Q139" s="220"/>
      <c r="R139" s="220"/>
      <c r="S139" s="220"/>
      <c r="T139" s="221"/>
      <c r="AT139" s="222" t="s">
        <v>171</v>
      </c>
      <c r="AU139" s="222" t="s">
        <v>73</v>
      </c>
      <c r="AV139" s="10" t="s">
        <v>82</v>
      </c>
      <c r="AW139" s="10" t="s">
        <v>35</v>
      </c>
      <c r="AX139" s="10" t="s">
        <v>80</v>
      </c>
      <c r="AY139" s="222" t="s">
        <v>167</v>
      </c>
    </row>
    <row r="140" s="1" customFormat="1" ht="22.5" customHeight="1">
      <c r="B140" s="38"/>
      <c r="C140" s="187" t="s">
        <v>210</v>
      </c>
      <c r="D140" s="187" t="s">
        <v>161</v>
      </c>
      <c r="E140" s="188" t="s">
        <v>711</v>
      </c>
      <c r="F140" s="189" t="s">
        <v>712</v>
      </c>
      <c r="G140" s="190" t="s">
        <v>236</v>
      </c>
      <c r="H140" s="191">
        <v>17</v>
      </c>
      <c r="I140" s="192"/>
      <c r="J140" s="193">
        <f>ROUND(I140*H140,2)</f>
        <v>0</v>
      </c>
      <c r="K140" s="189" t="s">
        <v>165</v>
      </c>
      <c r="L140" s="43"/>
      <c r="M140" s="194" t="s">
        <v>19</v>
      </c>
      <c r="N140" s="195" t="s">
        <v>44</v>
      </c>
      <c r="O140" s="79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AR140" s="17" t="s">
        <v>166</v>
      </c>
      <c r="AT140" s="17" t="s">
        <v>161</v>
      </c>
      <c r="AU140" s="17" t="s">
        <v>73</v>
      </c>
      <c r="AY140" s="17" t="s">
        <v>167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17" t="s">
        <v>80</v>
      </c>
      <c r="BK140" s="198">
        <f>ROUND(I140*H140,2)</f>
        <v>0</v>
      </c>
      <c r="BL140" s="17" t="s">
        <v>166</v>
      </c>
      <c r="BM140" s="17" t="s">
        <v>858</v>
      </c>
    </row>
    <row r="141" s="1" customFormat="1">
      <c r="B141" s="38"/>
      <c r="C141" s="39"/>
      <c r="D141" s="199" t="s">
        <v>169</v>
      </c>
      <c r="E141" s="39"/>
      <c r="F141" s="200" t="s">
        <v>221</v>
      </c>
      <c r="G141" s="39"/>
      <c r="H141" s="39"/>
      <c r="I141" s="143"/>
      <c r="J141" s="39"/>
      <c r="K141" s="39"/>
      <c r="L141" s="43"/>
      <c r="M141" s="201"/>
      <c r="N141" s="79"/>
      <c r="O141" s="79"/>
      <c r="P141" s="79"/>
      <c r="Q141" s="79"/>
      <c r="R141" s="79"/>
      <c r="S141" s="79"/>
      <c r="T141" s="80"/>
      <c r="AT141" s="17" t="s">
        <v>169</v>
      </c>
      <c r="AU141" s="17" t="s">
        <v>73</v>
      </c>
    </row>
    <row r="142" s="9" customFormat="1">
      <c r="B142" s="202"/>
      <c r="C142" s="203"/>
      <c r="D142" s="199" t="s">
        <v>171</v>
      </c>
      <c r="E142" s="204" t="s">
        <v>19</v>
      </c>
      <c r="F142" s="205" t="s">
        <v>859</v>
      </c>
      <c r="G142" s="203"/>
      <c r="H142" s="204" t="s">
        <v>19</v>
      </c>
      <c r="I142" s="206"/>
      <c r="J142" s="203"/>
      <c r="K142" s="203"/>
      <c r="L142" s="207"/>
      <c r="M142" s="208"/>
      <c r="N142" s="209"/>
      <c r="O142" s="209"/>
      <c r="P142" s="209"/>
      <c r="Q142" s="209"/>
      <c r="R142" s="209"/>
      <c r="S142" s="209"/>
      <c r="T142" s="210"/>
      <c r="AT142" s="211" t="s">
        <v>171</v>
      </c>
      <c r="AU142" s="211" t="s">
        <v>73</v>
      </c>
      <c r="AV142" s="9" t="s">
        <v>80</v>
      </c>
      <c r="AW142" s="9" t="s">
        <v>35</v>
      </c>
      <c r="AX142" s="9" t="s">
        <v>73</v>
      </c>
      <c r="AY142" s="211" t="s">
        <v>167</v>
      </c>
    </row>
    <row r="143" s="10" customFormat="1">
      <c r="B143" s="212"/>
      <c r="C143" s="213"/>
      <c r="D143" s="199" t="s">
        <v>171</v>
      </c>
      <c r="E143" s="214" t="s">
        <v>19</v>
      </c>
      <c r="F143" s="215" t="s">
        <v>860</v>
      </c>
      <c r="G143" s="213"/>
      <c r="H143" s="216">
        <v>17</v>
      </c>
      <c r="I143" s="217"/>
      <c r="J143" s="213"/>
      <c r="K143" s="213"/>
      <c r="L143" s="218"/>
      <c r="M143" s="219"/>
      <c r="N143" s="220"/>
      <c r="O143" s="220"/>
      <c r="P143" s="220"/>
      <c r="Q143" s="220"/>
      <c r="R143" s="220"/>
      <c r="S143" s="220"/>
      <c r="T143" s="221"/>
      <c r="AT143" s="222" t="s">
        <v>171</v>
      </c>
      <c r="AU143" s="222" t="s">
        <v>73</v>
      </c>
      <c r="AV143" s="10" t="s">
        <v>82</v>
      </c>
      <c r="AW143" s="10" t="s">
        <v>35</v>
      </c>
      <c r="AX143" s="10" t="s">
        <v>80</v>
      </c>
      <c r="AY143" s="222" t="s">
        <v>167</v>
      </c>
    </row>
    <row r="144" s="1" customFormat="1" ht="22.5" customHeight="1">
      <c r="B144" s="38"/>
      <c r="C144" s="187" t="s">
        <v>217</v>
      </c>
      <c r="D144" s="187" t="s">
        <v>161</v>
      </c>
      <c r="E144" s="188" t="s">
        <v>720</v>
      </c>
      <c r="F144" s="189" t="s">
        <v>721</v>
      </c>
      <c r="G144" s="190" t="s">
        <v>236</v>
      </c>
      <c r="H144" s="191">
        <v>17</v>
      </c>
      <c r="I144" s="192"/>
      <c r="J144" s="193">
        <f>ROUND(I144*H144,2)</f>
        <v>0</v>
      </c>
      <c r="K144" s="189" t="s">
        <v>165</v>
      </c>
      <c r="L144" s="43"/>
      <c r="M144" s="194" t="s">
        <v>19</v>
      </c>
      <c r="N144" s="195" t="s">
        <v>44</v>
      </c>
      <c r="O144" s="79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AR144" s="17" t="s">
        <v>166</v>
      </c>
      <c r="AT144" s="17" t="s">
        <v>161</v>
      </c>
      <c r="AU144" s="17" t="s">
        <v>73</v>
      </c>
      <c r="AY144" s="17" t="s">
        <v>167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7" t="s">
        <v>80</v>
      </c>
      <c r="BK144" s="198">
        <f>ROUND(I144*H144,2)</f>
        <v>0</v>
      </c>
      <c r="BL144" s="17" t="s">
        <v>166</v>
      </c>
      <c r="BM144" s="17" t="s">
        <v>861</v>
      </c>
    </row>
    <row r="145" s="1" customFormat="1">
      <c r="B145" s="38"/>
      <c r="C145" s="39"/>
      <c r="D145" s="199" t="s">
        <v>169</v>
      </c>
      <c r="E145" s="39"/>
      <c r="F145" s="200" t="s">
        <v>719</v>
      </c>
      <c r="G145" s="39"/>
      <c r="H145" s="39"/>
      <c r="I145" s="143"/>
      <c r="J145" s="39"/>
      <c r="K145" s="39"/>
      <c r="L145" s="43"/>
      <c r="M145" s="201"/>
      <c r="N145" s="79"/>
      <c r="O145" s="79"/>
      <c r="P145" s="79"/>
      <c r="Q145" s="79"/>
      <c r="R145" s="79"/>
      <c r="S145" s="79"/>
      <c r="T145" s="80"/>
      <c r="AT145" s="17" t="s">
        <v>169</v>
      </c>
      <c r="AU145" s="17" t="s">
        <v>73</v>
      </c>
    </row>
    <row r="146" s="9" customFormat="1">
      <c r="B146" s="202"/>
      <c r="C146" s="203"/>
      <c r="D146" s="199" t="s">
        <v>171</v>
      </c>
      <c r="E146" s="204" t="s">
        <v>19</v>
      </c>
      <c r="F146" s="205" t="s">
        <v>859</v>
      </c>
      <c r="G146" s="203"/>
      <c r="H146" s="204" t="s">
        <v>19</v>
      </c>
      <c r="I146" s="206"/>
      <c r="J146" s="203"/>
      <c r="K146" s="203"/>
      <c r="L146" s="207"/>
      <c r="M146" s="208"/>
      <c r="N146" s="209"/>
      <c r="O146" s="209"/>
      <c r="P146" s="209"/>
      <c r="Q146" s="209"/>
      <c r="R146" s="209"/>
      <c r="S146" s="209"/>
      <c r="T146" s="210"/>
      <c r="AT146" s="211" t="s">
        <v>171</v>
      </c>
      <c r="AU146" s="211" t="s">
        <v>73</v>
      </c>
      <c r="AV146" s="9" t="s">
        <v>80</v>
      </c>
      <c r="AW146" s="9" t="s">
        <v>35</v>
      </c>
      <c r="AX146" s="9" t="s">
        <v>73</v>
      </c>
      <c r="AY146" s="211" t="s">
        <v>167</v>
      </c>
    </row>
    <row r="147" s="10" customFormat="1">
      <c r="B147" s="212"/>
      <c r="C147" s="213"/>
      <c r="D147" s="199" t="s">
        <v>171</v>
      </c>
      <c r="E147" s="214" t="s">
        <v>19</v>
      </c>
      <c r="F147" s="215" t="s">
        <v>860</v>
      </c>
      <c r="G147" s="213"/>
      <c r="H147" s="216">
        <v>17</v>
      </c>
      <c r="I147" s="217"/>
      <c r="J147" s="213"/>
      <c r="K147" s="213"/>
      <c r="L147" s="218"/>
      <c r="M147" s="219"/>
      <c r="N147" s="220"/>
      <c r="O147" s="220"/>
      <c r="P147" s="220"/>
      <c r="Q147" s="220"/>
      <c r="R147" s="220"/>
      <c r="S147" s="220"/>
      <c r="T147" s="221"/>
      <c r="AT147" s="222" t="s">
        <v>171</v>
      </c>
      <c r="AU147" s="222" t="s">
        <v>73</v>
      </c>
      <c r="AV147" s="10" t="s">
        <v>82</v>
      </c>
      <c r="AW147" s="10" t="s">
        <v>35</v>
      </c>
      <c r="AX147" s="10" t="s">
        <v>80</v>
      </c>
      <c r="AY147" s="222" t="s">
        <v>167</v>
      </c>
    </row>
    <row r="148" s="1" customFormat="1" ht="22.5" customHeight="1">
      <c r="B148" s="38"/>
      <c r="C148" s="187" t="s">
        <v>201</v>
      </c>
      <c r="D148" s="187" t="s">
        <v>161</v>
      </c>
      <c r="E148" s="188" t="s">
        <v>862</v>
      </c>
      <c r="F148" s="189" t="s">
        <v>863</v>
      </c>
      <c r="G148" s="190" t="s">
        <v>213</v>
      </c>
      <c r="H148" s="191">
        <v>12</v>
      </c>
      <c r="I148" s="192"/>
      <c r="J148" s="193">
        <f>ROUND(I148*H148,2)</f>
        <v>0</v>
      </c>
      <c r="K148" s="189" t="s">
        <v>165</v>
      </c>
      <c r="L148" s="43"/>
      <c r="M148" s="194" t="s">
        <v>19</v>
      </c>
      <c r="N148" s="195" t="s">
        <v>44</v>
      </c>
      <c r="O148" s="79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AR148" s="17" t="s">
        <v>166</v>
      </c>
      <c r="AT148" s="17" t="s">
        <v>161</v>
      </c>
      <c r="AU148" s="17" t="s">
        <v>73</v>
      </c>
      <c r="AY148" s="17" t="s">
        <v>167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7" t="s">
        <v>80</v>
      </c>
      <c r="BK148" s="198">
        <f>ROUND(I148*H148,2)</f>
        <v>0</v>
      </c>
      <c r="BL148" s="17" t="s">
        <v>166</v>
      </c>
      <c r="BM148" s="17" t="s">
        <v>864</v>
      </c>
    </row>
    <row r="149" s="1" customFormat="1">
      <c r="B149" s="38"/>
      <c r="C149" s="39"/>
      <c r="D149" s="199" t="s">
        <v>169</v>
      </c>
      <c r="E149" s="39"/>
      <c r="F149" s="200" t="s">
        <v>221</v>
      </c>
      <c r="G149" s="39"/>
      <c r="H149" s="39"/>
      <c r="I149" s="143"/>
      <c r="J149" s="39"/>
      <c r="K149" s="39"/>
      <c r="L149" s="43"/>
      <c r="M149" s="201"/>
      <c r="N149" s="79"/>
      <c r="O149" s="79"/>
      <c r="P149" s="79"/>
      <c r="Q149" s="79"/>
      <c r="R149" s="79"/>
      <c r="S149" s="79"/>
      <c r="T149" s="80"/>
      <c r="AT149" s="17" t="s">
        <v>169</v>
      </c>
      <c r="AU149" s="17" t="s">
        <v>73</v>
      </c>
    </row>
    <row r="150" s="9" customFormat="1">
      <c r="B150" s="202"/>
      <c r="C150" s="203"/>
      <c r="D150" s="199" t="s">
        <v>171</v>
      </c>
      <c r="E150" s="204" t="s">
        <v>19</v>
      </c>
      <c r="F150" s="205" t="s">
        <v>865</v>
      </c>
      <c r="G150" s="203"/>
      <c r="H150" s="204" t="s">
        <v>19</v>
      </c>
      <c r="I150" s="206"/>
      <c r="J150" s="203"/>
      <c r="K150" s="203"/>
      <c r="L150" s="207"/>
      <c r="M150" s="208"/>
      <c r="N150" s="209"/>
      <c r="O150" s="209"/>
      <c r="P150" s="209"/>
      <c r="Q150" s="209"/>
      <c r="R150" s="209"/>
      <c r="S150" s="209"/>
      <c r="T150" s="210"/>
      <c r="AT150" s="211" t="s">
        <v>171</v>
      </c>
      <c r="AU150" s="211" t="s">
        <v>73</v>
      </c>
      <c r="AV150" s="9" t="s">
        <v>80</v>
      </c>
      <c r="AW150" s="9" t="s">
        <v>35</v>
      </c>
      <c r="AX150" s="9" t="s">
        <v>73</v>
      </c>
      <c r="AY150" s="211" t="s">
        <v>167</v>
      </c>
    </row>
    <row r="151" s="10" customFormat="1">
      <c r="B151" s="212"/>
      <c r="C151" s="213"/>
      <c r="D151" s="199" t="s">
        <v>171</v>
      </c>
      <c r="E151" s="214" t="s">
        <v>19</v>
      </c>
      <c r="F151" s="215" t="s">
        <v>242</v>
      </c>
      <c r="G151" s="213"/>
      <c r="H151" s="216">
        <v>12</v>
      </c>
      <c r="I151" s="217"/>
      <c r="J151" s="213"/>
      <c r="K151" s="213"/>
      <c r="L151" s="218"/>
      <c r="M151" s="219"/>
      <c r="N151" s="220"/>
      <c r="O151" s="220"/>
      <c r="P151" s="220"/>
      <c r="Q151" s="220"/>
      <c r="R151" s="220"/>
      <c r="S151" s="220"/>
      <c r="T151" s="221"/>
      <c r="AT151" s="222" t="s">
        <v>171</v>
      </c>
      <c r="AU151" s="222" t="s">
        <v>73</v>
      </c>
      <c r="AV151" s="10" t="s">
        <v>82</v>
      </c>
      <c r="AW151" s="10" t="s">
        <v>35</v>
      </c>
      <c r="AX151" s="10" t="s">
        <v>80</v>
      </c>
      <c r="AY151" s="222" t="s">
        <v>167</v>
      </c>
    </row>
    <row r="152" s="1" customFormat="1" ht="22.5" customHeight="1">
      <c r="B152" s="38"/>
      <c r="C152" s="187" t="s">
        <v>228</v>
      </c>
      <c r="D152" s="187" t="s">
        <v>161</v>
      </c>
      <c r="E152" s="188" t="s">
        <v>866</v>
      </c>
      <c r="F152" s="189" t="s">
        <v>867</v>
      </c>
      <c r="G152" s="190" t="s">
        <v>213</v>
      </c>
      <c r="H152" s="191">
        <v>12</v>
      </c>
      <c r="I152" s="192"/>
      <c r="J152" s="193">
        <f>ROUND(I152*H152,2)</f>
        <v>0</v>
      </c>
      <c r="K152" s="189" t="s">
        <v>165</v>
      </c>
      <c r="L152" s="43"/>
      <c r="M152" s="194" t="s">
        <v>19</v>
      </c>
      <c r="N152" s="195" t="s">
        <v>44</v>
      </c>
      <c r="O152" s="79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AR152" s="17" t="s">
        <v>166</v>
      </c>
      <c r="AT152" s="17" t="s">
        <v>161</v>
      </c>
      <c r="AU152" s="17" t="s">
        <v>73</v>
      </c>
      <c r="AY152" s="17" t="s">
        <v>167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17" t="s">
        <v>80</v>
      </c>
      <c r="BK152" s="198">
        <f>ROUND(I152*H152,2)</f>
        <v>0</v>
      </c>
      <c r="BL152" s="17" t="s">
        <v>166</v>
      </c>
      <c r="BM152" s="17" t="s">
        <v>868</v>
      </c>
    </row>
    <row r="153" s="1" customFormat="1">
      <c r="B153" s="38"/>
      <c r="C153" s="39"/>
      <c r="D153" s="199" t="s">
        <v>169</v>
      </c>
      <c r="E153" s="39"/>
      <c r="F153" s="200" t="s">
        <v>779</v>
      </c>
      <c r="G153" s="39"/>
      <c r="H153" s="39"/>
      <c r="I153" s="143"/>
      <c r="J153" s="39"/>
      <c r="K153" s="39"/>
      <c r="L153" s="43"/>
      <c r="M153" s="201"/>
      <c r="N153" s="79"/>
      <c r="O153" s="79"/>
      <c r="P153" s="79"/>
      <c r="Q153" s="79"/>
      <c r="R153" s="79"/>
      <c r="S153" s="79"/>
      <c r="T153" s="80"/>
      <c r="AT153" s="17" t="s">
        <v>169</v>
      </c>
      <c r="AU153" s="17" t="s">
        <v>73</v>
      </c>
    </row>
    <row r="154" s="9" customFormat="1">
      <c r="B154" s="202"/>
      <c r="C154" s="203"/>
      <c r="D154" s="199" t="s">
        <v>171</v>
      </c>
      <c r="E154" s="204" t="s">
        <v>19</v>
      </c>
      <c r="F154" s="205" t="s">
        <v>865</v>
      </c>
      <c r="G154" s="203"/>
      <c r="H154" s="204" t="s">
        <v>19</v>
      </c>
      <c r="I154" s="206"/>
      <c r="J154" s="203"/>
      <c r="K154" s="203"/>
      <c r="L154" s="207"/>
      <c r="M154" s="208"/>
      <c r="N154" s="209"/>
      <c r="O154" s="209"/>
      <c r="P154" s="209"/>
      <c r="Q154" s="209"/>
      <c r="R154" s="209"/>
      <c r="S154" s="209"/>
      <c r="T154" s="210"/>
      <c r="AT154" s="211" t="s">
        <v>171</v>
      </c>
      <c r="AU154" s="211" t="s">
        <v>73</v>
      </c>
      <c r="AV154" s="9" t="s">
        <v>80</v>
      </c>
      <c r="AW154" s="9" t="s">
        <v>35</v>
      </c>
      <c r="AX154" s="9" t="s">
        <v>73</v>
      </c>
      <c r="AY154" s="211" t="s">
        <v>167</v>
      </c>
    </row>
    <row r="155" s="10" customFormat="1">
      <c r="B155" s="212"/>
      <c r="C155" s="213"/>
      <c r="D155" s="199" t="s">
        <v>171</v>
      </c>
      <c r="E155" s="214" t="s">
        <v>19</v>
      </c>
      <c r="F155" s="215" t="s">
        <v>242</v>
      </c>
      <c r="G155" s="213"/>
      <c r="H155" s="216">
        <v>12</v>
      </c>
      <c r="I155" s="217"/>
      <c r="J155" s="213"/>
      <c r="K155" s="213"/>
      <c r="L155" s="218"/>
      <c r="M155" s="219"/>
      <c r="N155" s="220"/>
      <c r="O155" s="220"/>
      <c r="P155" s="220"/>
      <c r="Q155" s="220"/>
      <c r="R155" s="220"/>
      <c r="S155" s="220"/>
      <c r="T155" s="221"/>
      <c r="AT155" s="222" t="s">
        <v>171</v>
      </c>
      <c r="AU155" s="222" t="s">
        <v>73</v>
      </c>
      <c r="AV155" s="10" t="s">
        <v>82</v>
      </c>
      <c r="AW155" s="10" t="s">
        <v>35</v>
      </c>
      <c r="AX155" s="10" t="s">
        <v>80</v>
      </c>
      <c r="AY155" s="222" t="s">
        <v>167</v>
      </c>
    </row>
    <row r="156" s="1" customFormat="1" ht="22.5" customHeight="1">
      <c r="B156" s="38"/>
      <c r="C156" s="187" t="s">
        <v>115</v>
      </c>
      <c r="D156" s="187" t="s">
        <v>161</v>
      </c>
      <c r="E156" s="188" t="s">
        <v>797</v>
      </c>
      <c r="F156" s="189" t="s">
        <v>798</v>
      </c>
      <c r="G156" s="190" t="s">
        <v>213</v>
      </c>
      <c r="H156" s="191">
        <v>32.399999999999999</v>
      </c>
      <c r="I156" s="192"/>
      <c r="J156" s="193">
        <f>ROUND(I156*H156,2)</f>
        <v>0</v>
      </c>
      <c r="K156" s="189" t="s">
        <v>165</v>
      </c>
      <c r="L156" s="43"/>
      <c r="M156" s="194" t="s">
        <v>19</v>
      </c>
      <c r="N156" s="195" t="s">
        <v>44</v>
      </c>
      <c r="O156" s="79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AR156" s="17" t="s">
        <v>166</v>
      </c>
      <c r="AT156" s="17" t="s">
        <v>161</v>
      </c>
      <c r="AU156" s="17" t="s">
        <v>73</v>
      </c>
      <c r="AY156" s="17" t="s">
        <v>167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7" t="s">
        <v>80</v>
      </c>
      <c r="BK156" s="198">
        <f>ROUND(I156*H156,2)</f>
        <v>0</v>
      </c>
      <c r="BL156" s="17" t="s">
        <v>166</v>
      </c>
      <c r="BM156" s="17" t="s">
        <v>869</v>
      </c>
    </row>
    <row r="157" s="1" customFormat="1">
      <c r="B157" s="38"/>
      <c r="C157" s="39"/>
      <c r="D157" s="199" t="s">
        <v>169</v>
      </c>
      <c r="E157" s="39"/>
      <c r="F157" s="200" t="s">
        <v>381</v>
      </c>
      <c r="G157" s="39"/>
      <c r="H157" s="39"/>
      <c r="I157" s="143"/>
      <c r="J157" s="39"/>
      <c r="K157" s="39"/>
      <c r="L157" s="43"/>
      <c r="M157" s="201"/>
      <c r="N157" s="79"/>
      <c r="O157" s="79"/>
      <c r="P157" s="79"/>
      <c r="Q157" s="79"/>
      <c r="R157" s="79"/>
      <c r="S157" s="79"/>
      <c r="T157" s="80"/>
      <c r="AT157" s="17" t="s">
        <v>169</v>
      </c>
      <c r="AU157" s="17" t="s">
        <v>73</v>
      </c>
    </row>
    <row r="158" s="10" customFormat="1">
      <c r="B158" s="212"/>
      <c r="C158" s="213"/>
      <c r="D158" s="199" t="s">
        <v>171</v>
      </c>
      <c r="E158" s="214" t="s">
        <v>19</v>
      </c>
      <c r="F158" s="215" t="s">
        <v>870</v>
      </c>
      <c r="G158" s="213"/>
      <c r="H158" s="216">
        <v>32.399999999999999</v>
      </c>
      <c r="I158" s="217"/>
      <c r="J158" s="213"/>
      <c r="K158" s="213"/>
      <c r="L158" s="218"/>
      <c r="M158" s="219"/>
      <c r="N158" s="220"/>
      <c r="O158" s="220"/>
      <c r="P158" s="220"/>
      <c r="Q158" s="220"/>
      <c r="R158" s="220"/>
      <c r="S158" s="220"/>
      <c r="T158" s="221"/>
      <c r="AT158" s="222" t="s">
        <v>171</v>
      </c>
      <c r="AU158" s="222" t="s">
        <v>73</v>
      </c>
      <c r="AV158" s="10" t="s">
        <v>82</v>
      </c>
      <c r="AW158" s="10" t="s">
        <v>35</v>
      </c>
      <c r="AX158" s="10" t="s">
        <v>80</v>
      </c>
      <c r="AY158" s="222" t="s">
        <v>167</v>
      </c>
    </row>
    <row r="159" s="1" customFormat="1" ht="22.5" customHeight="1">
      <c r="B159" s="38"/>
      <c r="C159" s="187" t="s">
        <v>238</v>
      </c>
      <c r="D159" s="187" t="s">
        <v>161</v>
      </c>
      <c r="E159" s="188" t="s">
        <v>801</v>
      </c>
      <c r="F159" s="189" t="s">
        <v>802</v>
      </c>
      <c r="G159" s="190" t="s">
        <v>301</v>
      </c>
      <c r="H159" s="191">
        <v>136</v>
      </c>
      <c r="I159" s="192"/>
      <c r="J159" s="193">
        <f>ROUND(I159*H159,2)</f>
        <v>0</v>
      </c>
      <c r="K159" s="189" t="s">
        <v>165</v>
      </c>
      <c r="L159" s="43"/>
      <c r="M159" s="194" t="s">
        <v>19</v>
      </c>
      <c r="N159" s="195" t="s">
        <v>44</v>
      </c>
      <c r="O159" s="79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AR159" s="17" t="s">
        <v>166</v>
      </c>
      <c r="AT159" s="17" t="s">
        <v>161</v>
      </c>
      <c r="AU159" s="17" t="s">
        <v>73</v>
      </c>
      <c r="AY159" s="17" t="s">
        <v>167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17" t="s">
        <v>80</v>
      </c>
      <c r="BK159" s="198">
        <f>ROUND(I159*H159,2)</f>
        <v>0</v>
      </c>
      <c r="BL159" s="17" t="s">
        <v>166</v>
      </c>
      <c r="BM159" s="17" t="s">
        <v>871</v>
      </c>
    </row>
    <row r="160" s="1" customFormat="1">
      <c r="B160" s="38"/>
      <c r="C160" s="39"/>
      <c r="D160" s="199" t="s">
        <v>169</v>
      </c>
      <c r="E160" s="39"/>
      <c r="F160" s="200" t="s">
        <v>386</v>
      </c>
      <c r="G160" s="39"/>
      <c r="H160" s="39"/>
      <c r="I160" s="143"/>
      <c r="J160" s="39"/>
      <c r="K160" s="39"/>
      <c r="L160" s="43"/>
      <c r="M160" s="201"/>
      <c r="N160" s="79"/>
      <c r="O160" s="79"/>
      <c r="P160" s="79"/>
      <c r="Q160" s="79"/>
      <c r="R160" s="79"/>
      <c r="S160" s="79"/>
      <c r="T160" s="80"/>
      <c r="AT160" s="17" t="s">
        <v>169</v>
      </c>
      <c r="AU160" s="17" t="s">
        <v>73</v>
      </c>
    </row>
    <row r="161" s="10" customFormat="1">
      <c r="B161" s="212"/>
      <c r="C161" s="213"/>
      <c r="D161" s="199" t="s">
        <v>171</v>
      </c>
      <c r="E161" s="214" t="s">
        <v>19</v>
      </c>
      <c r="F161" s="215" t="s">
        <v>872</v>
      </c>
      <c r="G161" s="213"/>
      <c r="H161" s="216">
        <v>136</v>
      </c>
      <c r="I161" s="217"/>
      <c r="J161" s="213"/>
      <c r="K161" s="213"/>
      <c r="L161" s="218"/>
      <c r="M161" s="219"/>
      <c r="N161" s="220"/>
      <c r="O161" s="220"/>
      <c r="P161" s="220"/>
      <c r="Q161" s="220"/>
      <c r="R161" s="220"/>
      <c r="S161" s="220"/>
      <c r="T161" s="221"/>
      <c r="AT161" s="222" t="s">
        <v>171</v>
      </c>
      <c r="AU161" s="222" t="s">
        <v>73</v>
      </c>
      <c r="AV161" s="10" t="s">
        <v>82</v>
      </c>
      <c r="AW161" s="10" t="s">
        <v>35</v>
      </c>
      <c r="AX161" s="10" t="s">
        <v>80</v>
      </c>
      <c r="AY161" s="222" t="s">
        <v>167</v>
      </c>
    </row>
    <row r="162" s="1" customFormat="1" ht="33.75" customHeight="1">
      <c r="B162" s="38"/>
      <c r="C162" s="187" t="s">
        <v>242</v>
      </c>
      <c r="D162" s="187" t="s">
        <v>161</v>
      </c>
      <c r="E162" s="188" t="s">
        <v>805</v>
      </c>
      <c r="F162" s="189" t="s">
        <v>806</v>
      </c>
      <c r="G162" s="190" t="s">
        <v>301</v>
      </c>
      <c r="H162" s="191">
        <v>136</v>
      </c>
      <c r="I162" s="192"/>
      <c r="J162" s="193">
        <f>ROUND(I162*H162,2)</f>
        <v>0</v>
      </c>
      <c r="K162" s="189" t="s">
        <v>165</v>
      </c>
      <c r="L162" s="43"/>
      <c r="M162" s="194" t="s">
        <v>19</v>
      </c>
      <c r="N162" s="195" t="s">
        <v>44</v>
      </c>
      <c r="O162" s="79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AR162" s="17" t="s">
        <v>166</v>
      </c>
      <c r="AT162" s="17" t="s">
        <v>161</v>
      </c>
      <c r="AU162" s="17" t="s">
        <v>73</v>
      </c>
      <c r="AY162" s="17" t="s">
        <v>167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7" t="s">
        <v>80</v>
      </c>
      <c r="BK162" s="198">
        <f>ROUND(I162*H162,2)</f>
        <v>0</v>
      </c>
      <c r="BL162" s="17" t="s">
        <v>166</v>
      </c>
      <c r="BM162" s="17" t="s">
        <v>873</v>
      </c>
    </row>
    <row r="163" s="1" customFormat="1">
      <c r="B163" s="38"/>
      <c r="C163" s="39"/>
      <c r="D163" s="199" t="s">
        <v>169</v>
      </c>
      <c r="E163" s="39"/>
      <c r="F163" s="200" t="s">
        <v>392</v>
      </c>
      <c r="G163" s="39"/>
      <c r="H163" s="39"/>
      <c r="I163" s="143"/>
      <c r="J163" s="39"/>
      <c r="K163" s="39"/>
      <c r="L163" s="43"/>
      <c r="M163" s="201"/>
      <c r="N163" s="79"/>
      <c r="O163" s="79"/>
      <c r="P163" s="79"/>
      <c r="Q163" s="79"/>
      <c r="R163" s="79"/>
      <c r="S163" s="79"/>
      <c r="T163" s="80"/>
      <c r="AT163" s="17" t="s">
        <v>169</v>
      </c>
      <c r="AU163" s="17" t="s">
        <v>73</v>
      </c>
    </row>
    <row r="164" s="10" customFormat="1">
      <c r="B164" s="212"/>
      <c r="C164" s="213"/>
      <c r="D164" s="199" t="s">
        <v>171</v>
      </c>
      <c r="E164" s="214" t="s">
        <v>19</v>
      </c>
      <c r="F164" s="215" t="s">
        <v>872</v>
      </c>
      <c r="G164" s="213"/>
      <c r="H164" s="216">
        <v>136</v>
      </c>
      <c r="I164" s="217"/>
      <c r="J164" s="213"/>
      <c r="K164" s="213"/>
      <c r="L164" s="218"/>
      <c r="M164" s="219"/>
      <c r="N164" s="220"/>
      <c r="O164" s="220"/>
      <c r="P164" s="220"/>
      <c r="Q164" s="220"/>
      <c r="R164" s="220"/>
      <c r="S164" s="220"/>
      <c r="T164" s="221"/>
      <c r="AT164" s="222" t="s">
        <v>171</v>
      </c>
      <c r="AU164" s="222" t="s">
        <v>73</v>
      </c>
      <c r="AV164" s="10" t="s">
        <v>82</v>
      </c>
      <c r="AW164" s="10" t="s">
        <v>35</v>
      </c>
      <c r="AX164" s="10" t="s">
        <v>80</v>
      </c>
      <c r="AY164" s="222" t="s">
        <v>167</v>
      </c>
    </row>
    <row r="165" s="1" customFormat="1" ht="22.5" customHeight="1">
      <c r="B165" s="38"/>
      <c r="C165" s="234" t="s">
        <v>298</v>
      </c>
      <c r="D165" s="234" t="s">
        <v>197</v>
      </c>
      <c r="E165" s="235" t="s">
        <v>394</v>
      </c>
      <c r="F165" s="236" t="s">
        <v>395</v>
      </c>
      <c r="G165" s="237" t="s">
        <v>200</v>
      </c>
      <c r="H165" s="238">
        <v>59.840000000000003</v>
      </c>
      <c r="I165" s="239"/>
      <c r="J165" s="240">
        <f>ROUND(I165*H165,2)</f>
        <v>0</v>
      </c>
      <c r="K165" s="236" t="s">
        <v>165</v>
      </c>
      <c r="L165" s="241"/>
      <c r="M165" s="242" t="s">
        <v>19</v>
      </c>
      <c r="N165" s="243" t="s">
        <v>44</v>
      </c>
      <c r="O165" s="79"/>
      <c r="P165" s="196">
        <f>O165*H165</f>
        <v>0</v>
      </c>
      <c r="Q165" s="196">
        <v>1</v>
      </c>
      <c r="R165" s="196">
        <f>Q165*H165</f>
        <v>59.840000000000003</v>
      </c>
      <c r="S165" s="196">
        <v>0</v>
      </c>
      <c r="T165" s="197">
        <f>S165*H165</f>
        <v>0</v>
      </c>
      <c r="AR165" s="17" t="s">
        <v>201</v>
      </c>
      <c r="AT165" s="17" t="s">
        <v>197</v>
      </c>
      <c r="AU165" s="17" t="s">
        <v>73</v>
      </c>
      <c r="AY165" s="17" t="s">
        <v>167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7" t="s">
        <v>80</v>
      </c>
      <c r="BK165" s="198">
        <f>ROUND(I165*H165,2)</f>
        <v>0</v>
      </c>
      <c r="BL165" s="17" t="s">
        <v>166</v>
      </c>
      <c r="BM165" s="17" t="s">
        <v>874</v>
      </c>
    </row>
    <row r="166" s="10" customFormat="1">
      <c r="B166" s="212"/>
      <c r="C166" s="213"/>
      <c r="D166" s="199" t="s">
        <v>171</v>
      </c>
      <c r="E166" s="214" t="s">
        <v>19</v>
      </c>
      <c r="F166" s="215" t="s">
        <v>875</v>
      </c>
      <c r="G166" s="213"/>
      <c r="H166" s="216">
        <v>59.840000000000003</v>
      </c>
      <c r="I166" s="217"/>
      <c r="J166" s="213"/>
      <c r="K166" s="213"/>
      <c r="L166" s="218"/>
      <c r="M166" s="219"/>
      <c r="N166" s="220"/>
      <c r="O166" s="220"/>
      <c r="P166" s="220"/>
      <c r="Q166" s="220"/>
      <c r="R166" s="220"/>
      <c r="S166" s="220"/>
      <c r="T166" s="221"/>
      <c r="AT166" s="222" t="s">
        <v>171</v>
      </c>
      <c r="AU166" s="222" t="s">
        <v>73</v>
      </c>
      <c r="AV166" s="10" t="s">
        <v>82</v>
      </c>
      <c r="AW166" s="10" t="s">
        <v>35</v>
      </c>
      <c r="AX166" s="10" t="s">
        <v>80</v>
      </c>
      <c r="AY166" s="222" t="s">
        <v>167</v>
      </c>
    </row>
    <row r="167" s="1" customFormat="1" ht="78.75" customHeight="1">
      <c r="B167" s="38"/>
      <c r="C167" s="187" t="s">
        <v>306</v>
      </c>
      <c r="D167" s="187" t="s">
        <v>161</v>
      </c>
      <c r="E167" s="188" t="s">
        <v>340</v>
      </c>
      <c r="F167" s="189" t="s">
        <v>810</v>
      </c>
      <c r="G167" s="190" t="s">
        <v>200</v>
      </c>
      <c r="H167" s="191">
        <v>59.840000000000003</v>
      </c>
      <c r="I167" s="192"/>
      <c r="J167" s="193">
        <f>ROUND(I167*H167,2)</f>
        <v>0</v>
      </c>
      <c r="K167" s="189" t="s">
        <v>165</v>
      </c>
      <c r="L167" s="43"/>
      <c r="M167" s="194" t="s">
        <v>19</v>
      </c>
      <c r="N167" s="195" t="s">
        <v>44</v>
      </c>
      <c r="O167" s="79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AR167" s="17" t="s">
        <v>166</v>
      </c>
      <c r="AT167" s="17" t="s">
        <v>161</v>
      </c>
      <c r="AU167" s="17" t="s">
        <v>73</v>
      </c>
      <c r="AY167" s="17" t="s">
        <v>167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17" t="s">
        <v>80</v>
      </c>
      <c r="BK167" s="198">
        <f>ROUND(I167*H167,2)</f>
        <v>0</v>
      </c>
      <c r="BL167" s="17" t="s">
        <v>166</v>
      </c>
      <c r="BM167" s="17" t="s">
        <v>876</v>
      </c>
    </row>
    <row r="168" s="1" customFormat="1">
      <c r="B168" s="38"/>
      <c r="C168" s="39"/>
      <c r="D168" s="199" t="s">
        <v>169</v>
      </c>
      <c r="E168" s="39"/>
      <c r="F168" s="200" t="s">
        <v>515</v>
      </c>
      <c r="G168" s="39"/>
      <c r="H168" s="39"/>
      <c r="I168" s="143"/>
      <c r="J168" s="39"/>
      <c r="K168" s="39"/>
      <c r="L168" s="43"/>
      <c r="M168" s="201"/>
      <c r="N168" s="79"/>
      <c r="O168" s="79"/>
      <c r="P168" s="79"/>
      <c r="Q168" s="79"/>
      <c r="R168" s="79"/>
      <c r="S168" s="79"/>
      <c r="T168" s="80"/>
      <c r="AT168" s="17" t="s">
        <v>169</v>
      </c>
      <c r="AU168" s="17" t="s">
        <v>73</v>
      </c>
    </row>
    <row r="169" s="9" customFormat="1">
      <c r="B169" s="202"/>
      <c r="C169" s="203"/>
      <c r="D169" s="199" t="s">
        <v>171</v>
      </c>
      <c r="E169" s="204" t="s">
        <v>19</v>
      </c>
      <c r="F169" s="205" t="s">
        <v>399</v>
      </c>
      <c r="G169" s="203"/>
      <c r="H169" s="204" t="s">
        <v>19</v>
      </c>
      <c r="I169" s="206"/>
      <c r="J169" s="203"/>
      <c r="K169" s="203"/>
      <c r="L169" s="207"/>
      <c r="M169" s="208"/>
      <c r="N169" s="209"/>
      <c r="O169" s="209"/>
      <c r="P169" s="209"/>
      <c r="Q169" s="209"/>
      <c r="R169" s="209"/>
      <c r="S169" s="209"/>
      <c r="T169" s="210"/>
      <c r="AT169" s="211" t="s">
        <v>171</v>
      </c>
      <c r="AU169" s="211" t="s">
        <v>73</v>
      </c>
      <c r="AV169" s="9" t="s">
        <v>80</v>
      </c>
      <c r="AW169" s="9" t="s">
        <v>35</v>
      </c>
      <c r="AX169" s="9" t="s">
        <v>73</v>
      </c>
      <c r="AY169" s="211" t="s">
        <v>167</v>
      </c>
    </row>
    <row r="170" s="10" customFormat="1">
      <c r="B170" s="212"/>
      <c r="C170" s="213"/>
      <c r="D170" s="199" t="s">
        <v>171</v>
      </c>
      <c r="E170" s="214" t="s">
        <v>19</v>
      </c>
      <c r="F170" s="215" t="s">
        <v>877</v>
      </c>
      <c r="G170" s="213"/>
      <c r="H170" s="216">
        <v>59.840000000000003</v>
      </c>
      <c r="I170" s="217"/>
      <c r="J170" s="213"/>
      <c r="K170" s="213"/>
      <c r="L170" s="218"/>
      <c r="M170" s="219"/>
      <c r="N170" s="220"/>
      <c r="O170" s="220"/>
      <c r="P170" s="220"/>
      <c r="Q170" s="220"/>
      <c r="R170" s="220"/>
      <c r="S170" s="220"/>
      <c r="T170" s="221"/>
      <c r="AT170" s="222" t="s">
        <v>171</v>
      </c>
      <c r="AU170" s="222" t="s">
        <v>73</v>
      </c>
      <c r="AV170" s="10" t="s">
        <v>82</v>
      </c>
      <c r="AW170" s="10" t="s">
        <v>35</v>
      </c>
      <c r="AX170" s="10" t="s">
        <v>80</v>
      </c>
      <c r="AY170" s="222" t="s">
        <v>167</v>
      </c>
    </row>
    <row r="171" s="1" customFormat="1" ht="78.75" customHeight="1">
      <c r="B171" s="38"/>
      <c r="C171" s="187" t="s">
        <v>8</v>
      </c>
      <c r="D171" s="187" t="s">
        <v>161</v>
      </c>
      <c r="E171" s="188" t="s">
        <v>813</v>
      </c>
      <c r="F171" s="189" t="s">
        <v>814</v>
      </c>
      <c r="G171" s="190" t="s">
        <v>200</v>
      </c>
      <c r="H171" s="191">
        <v>59.840000000000003</v>
      </c>
      <c r="I171" s="192"/>
      <c r="J171" s="193">
        <f>ROUND(I171*H171,2)</f>
        <v>0</v>
      </c>
      <c r="K171" s="189" t="s">
        <v>165</v>
      </c>
      <c r="L171" s="43"/>
      <c r="M171" s="194" t="s">
        <v>19</v>
      </c>
      <c r="N171" s="195" t="s">
        <v>44</v>
      </c>
      <c r="O171" s="79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AR171" s="17" t="s">
        <v>166</v>
      </c>
      <c r="AT171" s="17" t="s">
        <v>161</v>
      </c>
      <c r="AU171" s="17" t="s">
        <v>73</v>
      </c>
      <c r="AY171" s="17" t="s">
        <v>167</v>
      </c>
      <c r="BE171" s="198">
        <f>IF(N171="základní",J171,0)</f>
        <v>0</v>
      </c>
      <c r="BF171" s="198">
        <f>IF(N171="snížená",J171,0)</f>
        <v>0</v>
      </c>
      <c r="BG171" s="198">
        <f>IF(N171="zákl. přenesená",J171,0)</f>
        <v>0</v>
      </c>
      <c r="BH171" s="198">
        <f>IF(N171="sníž. přenesená",J171,0)</f>
        <v>0</v>
      </c>
      <c r="BI171" s="198">
        <f>IF(N171="nulová",J171,0)</f>
        <v>0</v>
      </c>
      <c r="BJ171" s="17" t="s">
        <v>80</v>
      </c>
      <c r="BK171" s="198">
        <f>ROUND(I171*H171,2)</f>
        <v>0</v>
      </c>
      <c r="BL171" s="17" t="s">
        <v>166</v>
      </c>
      <c r="BM171" s="17" t="s">
        <v>878</v>
      </c>
    </row>
    <row r="172" s="1" customFormat="1">
      <c r="B172" s="38"/>
      <c r="C172" s="39"/>
      <c r="D172" s="199" t="s">
        <v>169</v>
      </c>
      <c r="E172" s="39"/>
      <c r="F172" s="200" t="s">
        <v>515</v>
      </c>
      <c r="G172" s="39"/>
      <c r="H172" s="39"/>
      <c r="I172" s="143"/>
      <c r="J172" s="39"/>
      <c r="K172" s="39"/>
      <c r="L172" s="43"/>
      <c r="M172" s="201"/>
      <c r="N172" s="79"/>
      <c r="O172" s="79"/>
      <c r="P172" s="79"/>
      <c r="Q172" s="79"/>
      <c r="R172" s="79"/>
      <c r="S172" s="79"/>
      <c r="T172" s="80"/>
      <c r="AT172" s="17" t="s">
        <v>169</v>
      </c>
      <c r="AU172" s="17" t="s">
        <v>73</v>
      </c>
    </row>
    <row r="173" s="9" customFormat="1">
      <c r="B173" s="202"/>
      <c r="C173" s="203"/>
      <c r="D173" s="199" t="s">
        <v>171</v>
      </c>
      <c r="E173" s="204" t="s">
        <v>19</v>
      </c>
      <c r="F173" s="205" t="s">
        <v>407</v>
      </c>
      <c r="G173" s="203"/>
      <c r="H173" s="204" t="s">
        <v>19</v>
      </c>
      <c r="I173" s="206"/>
      <c r="J173" s="203"/>
      <c r="K173" s="203"/>
      <c r="L173" s="207"/>
      <c r="M173" s="208"/>
      <c r="N173" s="209"/>
      <c r="O173" s="209"/>
      <c r="P173" s="209"/>
      <c r="Q173" s="209"/>
      <c r="R173" s="209"/>
      <c r="S173" s="209"/>
      <c r="T173" s="210"/>
      <c r="AT173" s="211" t="s">
        <v>171</v>
      </c>
      <c r="AU173" s="211" t="s">
        <v>73</v>
      </c>
      <c r="AV173" s="9" t="s">
        <v>80</v>
      </c>
      <c r="AW173" s="9" t="s">
        <v>35</v>
      </c>
      <c r="AX173" s="9" t="s">
        <v>73</v>
      </c>
      <c r="AY173" s="211" t="s">
        <v>167</v>
      </c>
    </row>
    <row r="174" s="10" customFormat="1">
      <c r="B174" s="212"/>
      <c r="C174" s="213"/>
      <c r="D174" s="199" t="s">
        <v>171</v>
      </c>
      <c r="E174" s="214" t="s">
        <v>19</v>
      </c>
      <c r="F174" s="215" t="s">
        <v>877</v>
      </c>
      <c r="G174" s="213"/>
      <c r="H174" s="216">
        <v>59.840000000000003</v>
      </c>
      <c r="I174" s="217"/>
      <c r="J174" s="213"/>
      <c r="K174" s="213"/>
      <c r="L174" s="218"/>
      <c r="M174" s="219"/>
      <c r="N174" s="220"/>
      <c r="O174" s="220"/>
      <c r="P174" s="220"/>
      <c r="Q174" s="220"/>
      <c r="R174" s="220"/>
      <c r="S174" s="220"/>
      <c r="T174" s="221"/>
      <c r="AT174" s="222" t="s">
        <v>171</v>
      </c>
      <c r="AU174" s="222" t="s">
        <v>73</v>
      </c>
      <c r="AV174" s="10" t="s">
        <v>82</v>
      </c>
      <c r="AW174" s="10" t="s">
        <v>35</v>
      </c>
      <c r="AX174" s="10" t="s">
        <v>80</v>
      </c>
      <c r="AY174" s="222" t="s">
        <v>167</v>
      </c>
    </row>
    <row r="175" s="1" customFormat="1" ht="33.75" customHeight="1">
      <c r="B175" s="38"/>
      <c r="C175" s="187" t="s">
        <v>316</v>
      </c>
      <c r="D175" s="187" t="s">
        <v>161</v>
      </c>
      <c r="E175" s="188" t="s">
        <v>403</v>
      </c>
      <c r="F175" s="189" t="s">
        <v>816</v>
      </c>
      <c r="G175" s="190" t="s">
        <v>200</v>
      </c>
      <c r="H175" s="191">
        <v>59.840000000000003</v>
      </c>
      <c r="I175" s="192"/>
      <c r="J175" s="193">
        <f>ROUND(I175*H175,2)</f>
        <v>0</v>
      </c>
      <c r="K175" s="189" t="s">
        <v>165</v>
      </c>
      <c r="L175" s="43"/>
      <c r="M175" s="194" t="s">
        <v>19</v>
      </c>
      <c r="N175" s="195" t="s">
        <v>44</v>
      </c>
      <c r="O175" s="79"/>
      <c r="P175" s="196">
        <f>O175*H175</f>
        <v>0</v>
      </c>
      <c r="Q175" s="196">
        <v>0</v>
      </c>
      <c r="R175" s="196">
        <f>Q175*H175</f>
        <v>0</v>
      </c>
      <c r="S175" s="196">
        <v>0</v>
      </c>
      <c r="T175" s="197">
        <f>S175*H175</f>
        <v>0</v>
      </c>
      <c r="AR175" s="17" t="s">
        <v>166</v>
      </c>
      <c r="AT175" s="17" t="s">
        <v>161</v>
      </c>
      <c r="AU175" s="17" t="s">
        <v>73</v>
      </c>
      <c r="AY175" s="17" t="s">
        <v>167</v>
      </c>
      <c r="BE175" s="198">
        <f>IF(N175="základní",J175,0)</f>
        <v>0</v>
      </c>
      <c r="BF175" s="198">
        <f>IF(N175="snížená",J175,0)</f>
        <v>0</v>
      </c>
      <c r="BG175" s="198">
        <f>IF(N175="zákl. přenesená",J175,0)</f>
        <v>0</v>
      </c>
      <c r="BH175" s="198">
        <f>IF(N175="sníž. přenesená",J175,0)</f>
        <v>0</v>
      </c>
      <c r="BI175" s="198">
        <f>IF(N175="nulová",J175,0)</f>
        <v>0</v>
      </c>
      <c r="BJ175" s="17" t="s">
        <v>80</v>
      </c>
      <c r="BK175" s="198">
        <f>ROUND(I175*H175,2)</f>
        <v>0</v>
      </c>
      <c r="BL175" s="17" t="s">
        <v>166</v>
      </c>
      <c r="BM175" s="17" t="s">
        <v>879</v>
      </c>
    </row>
    <row r="176" s="1" customFormat="1">
      <c r="B176" s="38"/>
      <c r="C176" s="39"/>
      <c r="D176" s="199" t="s">
        <v>169</v>
      </c>
      <c r="E176" s="39"/>
      <c r="F176" s="200" t="s">
        <v>818</v>
      </c>
      <c r="G176" s="39"/>
      <c r="H176" s="39"/>
      <c r="I176" s="143"/>
      <c r="J176" s="39"/>
      <c r="K176" s="39"/>
      <c r="L176" s="43"/>
      <c r="M176" s="201"/>
      <c r="N176" s="79"/>
      <c r="O176" s="79"/>
      <c r="P176" s="79"/>
      <c r="Q176" s="79"/>
      <c r="R176" s="79"/>
      <c r="S176" s="79"/>
      <c r="T176" s="80"/>
      <c r="AT176" s="17" t="s">
        <v>169</v>
      </c>
      <c r="AU176" s="17" t="s">
        <v>73</v>
      </c>
    </row>
    <row r="177" s="9" customFormat="1">
      <c r="B177" s="202"/>
      <c r="C177" s="203"/>
      <c r="D177" s="199" t="s">
        <v>171</v>
      </c>
      <c r="E177" s="204" t="s">
        <v>19</v>
      </c>
      <c r="F177" s="205" t="s">
        <v>407</v>
      </c>
      <c r="G177" s="203"/>
      <c r="H177" s="204" t="s">
        <v>19</v>
      </c>
      <c r="I177" s="206"/>
      <c r="J177" s="203"/>
      <c r="K177" s="203"/>
      <c r="L177" s="207"/>
      <c r="M177" s="208"/>
      <c r="N177" s="209"/>
      <c r="O177" s="209"/>
      <c r="P177" s="209"/>
      <c r="Q177" s="209"/>
      <c r="R177" s="209"/>
      <c r="S177" s="209"/>
      <c r="T177" s="210"/>
      <c r="AT177" s="211" t="s">
        <v>171</v>
      </c>
      <c r="AU177" s="211" t="s">
        <v>73</v>
      </c>
      <c r="AV177" s="9" t="s">
        <v>80</v>
      </c>
      <c r="AW177" s="9" t="s">
        <v>35</v>
      </c>
      <c r="AX177" s="9" t="s">
        <v>73</v>
      </c>
      <c r="AY177" s="211" t="s">
        <v>167</v>
      </c>
    </row>
    <row r="178" s="10" customFormat="1">
      <c r="B178" s="212"/>
      <c r="C178" s="213"/>
      <c r="D178" s="199" t="s">
        <v>171</v>
      </c>
      <c r="E178" s="214" t="s">
        <v>19</v>
      </c>
      <c r="F178" s="215" t="s">
        <v>877</v>
      </c>
      <c r="G178" s="213"/>
      <c r="H178" s="216">
        <v>59.840000000000003</v>
      </c>
      <c r="I178" s="217"/>
      <c r="J178" s="213"/>
      <c r="K178" s="213"/>
      <c r="L178" s="218"/>
      <c r="M178" s="219"/>
      <c r="N178" s="220"/>
      <c r="O178" s="220"/>
      <c r="P178" s="220"/>
      <c r="Q178" s="220"/>
      <c r="R178" s="220"/>
      <c r="S178" s="220"/>
      <c r="T178" s="221"/>
      <c r="AT178" s="222" t="s">
        <v>171</v>
      </c>
      <c r="AU178" s="222" t="s">
        <v>73</v>
      </c>
      <c r="AV178" s="10" t="s">
        <v>82</v>
      </c>
      <c r="AW178" s="10" t="s">
        <v>35</v>
      </c>
      <c r="AX178" s="10" t="s">
        <v>80</v>
      </c>
      <c r="AY178" s="222" t="s">
        <v>167</v>
      </c>
    </row>
    <row r="179" s="1" customFormat="1" ht="22.5" customHeight="1">
      <c r="B179" s="38"/>
      <c r="C179" s="187" t="s">
        <v>377</v>
      </c>
      <c r="D179" s="187" t="s">
        <v>161</v>
      </c>
      <c r="E179" s="188" t="s">
        <v>880</v>
      </c>
      <c r="F179" s="189" t="s">
        <v>881</v>
      </c>
      <c r="G179" s="190" t="s">
        <v>213</v>
      </c>
      <c r="H179" s="191">
        <v>60</v>
      </c>
      <c r="I179" s="192"/>
      <c r="J179" s="193">
        <f>ROUND(I179*H179,2)</f>
        <v>0</v>
      </c>
      <c r="K179" s="189" t="s">
        <v>165</v>
      </c>
      <c r="L179" s="43"/>
      <c r="M179" s="194" t="s">
        <v>19</v>
      </c>
      <c r="N179" s="195" t="s">
        <v>44</v>
      </c>
      <c r="O179" s="79"/>
      <c r="P179" s="196">
        <f>O179*H179</f>
        <v>0</v>
      </c>
      <c r="Q179" s="196">
        <v>0</v>
      </c>
      <c r="R179" s="196">
        <f>Q179*H179</f>
        <v>0</v>
      </c>
      <c r="S179" s="196">
        <v>0</v>
      </c>
      <c r="T179" s="197">
        <f>S179*H179</f>
        <v>0</v>
      </c>
      <c r="AR179" s="17" t="s">
        <v>166</v>
      </c>
      <c r="AT179" s="17" t="s">
        <v>161</v>
      </c>
      <c r="AU179" s="17" t="s">
        <v>73</v>
      </c>
      <c r="AY179" s="17" t="s">
        <v>167</v>
      </c>
      <c r="BE179" s="198">
        <f>IF(N179="základní",J179,0)</f>
        <v>0</v>
      </c>
      <c r="BF179" s="198">
        <f>IF(N179="snížená",J179,0)</f>
        <v>0</v>
      </c>
      <c r="BG179" s="198">
        <f>IF(N179="zákl. přenesená",J179,0)</f>
        <v>0</v>
      </c>
      <c r="BH179" s="198">
        <f>IF(N179="sníž. přenesená",J179,0)</f>
        <v>0</v>
      </c>
      <c r="BI179" s="198">
        <f>IF(N179="nulová",J179,0)</f>
        <v>0</v>
      </c>
      <c r="BJ179" s="17" t="s">
        <v>80</v>
      </c>
      <c r="BK179" s="198">
        <f>ROUND(I179*H179,2)</f>
        <v>0</v>
      </c>
      <c r="BL179" s="17" t="s">
        <v>166</v>
      </c>
      <c r="BM179" s="17" t="s">
        <v>882</v>
      </c>
    </row>
    <row r="180" s="1" customFormat="1">
      <c r="B180" s="38"/>
      <c r="C180" s="39"/>
      <c r="D180" s="199" t="s">
        <v>169</v>
      </c>
      <c r="E180" s="39"/>
      <c r="F180" s="200" t="s">
        <v>883</v>
      </c>
      <c r="G180" s="39"/>
      <c r="H180" s="39"/>
      <c r="I180" s="143"/>
      <c r="J180" s="39"/>
      <c r="K180" s="39"/>
      <c r="L180" s="43"/>
      <c r="M180" s="201"/>
      <c r="N180" s="79"/>
      <c r="O180" s="79"/>
      <c r="P180" s="79"/>
      <c r="Q180" s="79"/>
      <c r="R180" s="79"/>
      <c r="S180" s="79"/>
      <c r="T180" s="80"/>
      <c r="AT180" s="17" t="s">
        <v>169</v>
      </c>
      <c r="AU180" s="17" t="s">
        <v>73</v>
      </c>
    </row>
    <row r="181" s="9" customFormat="1">
      <c r="B181" s="202"/>
      <c r="C181" s="203"/>
      <c r="D181" s="199" t="s">
        <v>171</v>
      </c>
      <c r="E181" s="204" t="s">
        <v>19</v>
      </c>
      <c r="F181" s="205" t="s">
        <v>884</v>
      </c>
      <c r="G181" s="203"/>
      <c r="H181" s="204" t="s">
        <v>19</v>
      </c>
      <c r="I181" s="206"/>
      <c r="J181" s="203"/>
      <c r="K181" s="203"/>
      <c r="L181" s="207"/>
      <c r="M181" s="208"/>
      <c r="N181" s="209"/>
      <c r="O181" s="209"/>
      <c r="P181" s="209"/>
      <c r="Q181" s="209"/>
      <c r="R181" s="209"/>
      <c r="S181" s="209"/>
      <c r="T181" s="210"/>
      <c r="AT181" s="211" t="s">
        <v>171</v>
      </c>
      <c r="AU181" s="211" t="s">
        <v>73</v>
      </c>
      <c r="AV181" s="9" t="s">
        <v>80</v>
      </c>
      <c r="AW181" s="9" t="s">
        <v>35</v>
      </c>
      <c r="AX181" s="9" t="s">
        <v>73</v>
      </c>
      <c r="AY181" s="211" t="s">
        <v>167</v>
      </c>
    </row>
    <row r="182" s="10" customFormat="1">
      <c r="B182" s="212"/>
      <c r="C182" s="213"/>
      <c r="D182" s="199" t="s">
        <v>171</v>
      </c>
      <c r="E182" s="214" t="s">
        <v>19</v>
      </c>
      <c r="F182" s="215" t="s">
        <v>885</v>
      </c>
      <c r="G182" s="213"/>
      <c r="H182" s="216">
        <v>60</v>
      </c>
      <c r="I182" s="217"/>
      <c r="J182" s="213"/>
      <c r="K182" s="213"/>
      <c r="L182" s="218"/>
      <c r="M182" s="219"/>
      <c r="N182" s="220"/>
      <c r="O182" s="220"/>
      <c r="P182" s="220"/>
      <c r="Q182" s="220"/>
      <c r="R182" s="220"/>
      <c r="S182" s="220"/>
      <c r="T182" s="221"/>
      <c r="AT182" s="222" t="s">
        <v>171</v>
      </c>
      <c r="AU182" s="222" t="s">
        <v>73</v>
      </c>
      <c r="AV182" s="10" t="s">
        <v>82</v>
      </c>
      <c r="AW182" s="10" t="s">
        <v>35</v>
      </c>
      <c r="AX182" s="10" t="s">
        <v>80</v>
      </c>
      <c r="AY182" s="222" t="s">
        <v>167</v>
      </c>
    </row>
    <row r="183" s="1" customFormat="1" ht="22.5" customHeight="1">
      <c r="B183" s="38"/>
      <c r="C183" s="187" t="s">
        <v>382</v>
      </c>
      <c r="D183" s="187" t="s">
        <v>161</v>
      </c>
      <c r="E183" s="188" t="s">
        <v>886</v>
      </c>
      <c r="F183" s="189" t="s">
        <v>887</v>
      </c>
      <c r="G183" s="190" t="s">
        <v>213</v>
      </c>
      <c r="H183" s="191">
        <v>60</v>
      </c>
      <c r="I183" s="192"/>
      <c r="J183" s="193">
        <f>ROUND(I183*H183,2)</f>
        <v>0</v>
      </c>
      <c r="K183" s="189" t="s">
        <v>165</v>
      </c>
      <c r="L183" s="43"/>
      <c r="M183" s="194" t="s">
        <v>19</v>
      </c>
      <c r="N183" s="195" t="s">
        <v>44</v>
      </c>
      <c r="O183" s="79"/>
      <c r="P183" s="196">
        <f>O183*H183</f>
        <v>0</v>
      </c>
      <c r="Q183" s="196">
        <v>0</v>
      </c>
      <c r="R183" s="196">
        <f>Q183*H183</f>
        <v>0</v>
      </c>
      <c r="S183" s="196">
        <v>0</v>
      </c>
      <c r="T183" s="197">
        <f>S183*H183</f>
        <v>0</v>
      </c>
      <c r="AR183" s="17" t="s">
        <v>166</v>
      </c>
      <c r="AT183" s="17" t="s">
        <v>161</v>
      </c>
      <c r="AU183" s="17" t="s">
        <v>73</v>
      </c>
      <c r="AY183" s="17" t="s">
        <v>167</v>
      </c>
      <c r="BE183" s="198">
        <f>IF(N183="základní",J183,0)</f>
        <v>0</v>
      </c>
      <c r="BF183" s="198">
        <f>IF(N183="snížená",J183,0)</f>
        <v>0</v>
      </c>
      <c r="BG183" s="198">
        <f>IF(N183="zákl. přenesená",J183,0)</f>
        <v>0</v>
      </c>
      <c r="BH183" s="198">
        <f>IF(N183="sníž. přenesená",J183,0)</f>
        <v>0</v>
      </c>
      <c r="BI183" s="198">
        <f>IF(N183="nulová",J183,0)</f>
        <v>0</v>
      </c>
      <c r="BJ183" s="17" t="s">
        <v>80</v>
      </c>
      <c r="BK183" s="198">
        <f>ROUND(I183*H183,2)</f>
        <v>0</v>
      </c>
      <c r="BL183" s="17" t="s">
        <v>166</v>
      </c>
      <c r="BM183" s="17" t="s">
        <v>888</v>
      </c>
    </row>
    <row r="184" s="1" customFormat="1">
      <c r="B184" s="38"/>
      <c r="C184" s="39"/>
      <c r="D184" s="199" t="s">
        <v>169</v>
      </c>
      <c r="E184" s="39"/>
      <c r="F184" s="200" t="s">
        <v>889</v>
      </c>
      <c r="G184" s="39"/>
      <c r="H184" s="39"/>
      <c r="I184" s="143"/>
      <c r="J184" s="39"/>
      <c r="K184" s="39"/>
      <c r="L184" s="43"/>
      <c r="M184" s="201"/>
      <c r="N184" s="79"/>
      <c r="O184" s="79"/>
      <c r="P184" s="79"/>
      <c r="Q184" s="79"/>
      <c r="R184" s="79"/>
      <c r="S184" s="79"/>
      <c r="T184" s="80"/>
      <c r="AT184" s="17" t="s">
        <v>169</v>
      </c>
      <c r="AU184" s="17" t="s">
        <v>73</v>
      </c>
    </row>
    <row r="185" s="9" customFormat="1">
      <c r="B185" s="202"/>
      <c r="C185" s="203"/>
      <c r="D185" s="199" t="s">
        <v>171</v>
      </c>
      <c r="E185" s="204" t="s">
        <v>19</v>
      </c>
      <c r="F185" s="205" t="s">
        <v>884</v>
      </c>
      <c r="G185" s="203"/>
      <c r="H185" s="204" t="s">
        <v>19</v>
      </c>
      <c r="I185" s="206"/>
      <c r="J185" s="203"/>
      <c r="K185" s="203"/>
      <c r="L185" s="207"/>
      <c r="M185" s="208"/>
      <c r="N185" s="209"/>
      <c r="O185" s="209"/>
      <c r="P185" s="209"/>
      <c r="Q185" s="209"/>
      <c r="R185" s="209"/>
      <c r="S185" s="209"/>
      <c r="T185" s="210"/>
      <c r="AT185" s="211" t="s">
        <v>171</v>
      </c>
      <c r="AU185" s="211" t="s">
        <v>73</v>
      </c>
      <c r="AV185" s="9" t="s">
        <v>80</v>
      </c>
      <c r="AW185" s="9" t="s">
        <v>35</v>
      </c>
      <c r="AX185" s="9" t="s">
        <v>73</v>
      </c>
      <c r="AY185" s="211" t="s">
        <v>167</v>
      </c>
    </row>
    <row r="186" s="10" customFormat="1">
      <c r="B186" s="212"/>
      <c r="C186" s="213"/>
      <c r="D186" s="199" t="s">
        <v>171</v>
      </c>
      <c r="E186" s="214" t="s">
        <v>19</v>
      </c>
      <c r="F186" s="215" t="s">
        <v>885</v>
      </c>
      <c r="G186" s="213"/>
      <c r="H186" s="216">
        <v>60</v>
      </c>
      <c r="I186" s="217"/>
      <c r="J186" s="213"/>
      <c r="K186" s="213"/>
      <c r="L186" s="218"/>
      <c r="M186" s="219"/>
      <c r="N186" s="220"/>
      <c r="O186" s="220"/>
      <c r="P186" s="220"/>
      <c r="Q186" s="220"/>
      <c r="R186" s="220"/>
      <c r="S186" s="220"/>
      <c r="T186" s="221"/>
      <c r="AT186" s="222" t="s">
        <v>171</v>
      </c>
      <c r="AU186" s="222" t="s">
        <v>73</v>
      </c>
      <c r="AV186" s="10" t="s">
        <v>82</v>
      </c>
      <c r="AW186" s="10" t="s">
        <v>35</v>
      </c>
      <c r="AX186" s="10" t="s">
        <v>80</v>
      </c>
      <c r="AY186" s="222" t="s">
        <v>167</v>
      </c>
    </row>
    <row r="187" s="1" customFormat="1" ht="33.75" customHeight="1">
      <c r="B187" s="38"/>
      <c r="C187" s="187" t="s">
        <v>388</v>
      </c>
      <c r="D187" s="187" t="s">
        <v>161</v>
      </c>
      <c r="E187" s="188" t="s">
        <v>780</v>
      </c>
      <c r="F187" s="189" t="s">
        <v>781</v>
      </c>
      <c r="G187" s="190" t="s">
        <v>213</v>
      </c>
      <c r="H187" s="191">
        <v>6</v>
      </c>
      <c r="I187" s="192"/>
      <c r="J187" s="193">
        <f>ROUND(I187*H187,2)</f>
        <v>0</v>
      </c>
      <c r="K187" s="189" t="s">
        <v>165</v>
      </c>
      <c r="L187" s="43"/>
      <c r="M187" s="194" t="s">
        <v>19</v>
      </c>
      <c r="N187" s="195" t="s">
        <v>44</v>
      </c>
      <c r="O187" s="79"/>
      <c r="P187" s="196">
        <f>O187*H187</f>
        <v>0</v>
      </c>
      <c r="Q187" s="196">
        <v>0</v>
      </c>
      <c r="R187" s="196">
        <f>Q187*H187</f>
        <v>0</v>
      </c>
      <c r="S187" s="196">
        <v>0</v>
      </c>
      <c r="T187" s="197">
        <f>S187*H187</f>
        <v>0</v>
      </c>
      <c r="AR187" s="17" t="s">
        <v>166</v>
      </c>
      <c r="AT187" s="17" t="s">
        <v>161</v>
      </c>
      <c r="AU187" s="17" t="s">
        <v>73</v>
      </c>
      <c r="AY187" s="17" t="s">
        <v>167</v>
      </c>
      <c r="BE187" s="198">
        <f>IF(N187="základní",J187,0)</f>
        <v>0</v>
      </c>
      <c r="BF187" s="198">
        <f>IF(N187="snížená",J187,0)</f>
        <v>0</v>
      </c>
      <c r="BG187" s="198">
        <f>IF(N187="zákl. přenesená",J187,0)</f>
        <v>0</v>
      </c>
      <c r="BH187" s="198">
        <f>IF(N187="sníž. přenesená",J187,0)</f>
        <v>0</v>
      </c>
      <c r="BI187" s="198">
        <f>IF(N187="nulová",J187,0)</f>
        <v>0</v>
      </c>
      <c r="BJ187" s="17" t="s">
        <v>80</v>
      </c>
      <c r="BK187" s="198">
        <f>ROUND(I187*H187,2)</f>
        <v>0</v>
      </c>
      <c r="BL187" s="17" t="s">
        <v>166</v>
      </c>
      <c r="BM187" s="17" t="s">
        <v>890</v>
      </c>
    </row>
    <row r="188" s="1" customFormat="1">
      <c r="B188" s="38"/>
      <c r="C188" s="39"/>
      <c r="D188" s="199" t="s">
        <v>169</v>
      </c>
      <c r="E188" s="39"/>
      <c r="F188" s="200" t="s">
        <v>891</v>
      </c>
      <c r="G188" s="39"/>
      <c r="H188" s="39"/>
      <c r="I188" s="143"/>
      <c r="J188" s="39"/>
      <c r="K188" s="39"/>
      <c r="L188" s="43"/>
      <c r="M188" s="201"/>
      <c r="N188" s="79"/>
      <c r="O188" s="79"/>
      <c r="P188" s="79"/>
      <c r="Q188" s="79"/>
      <c r="R188" s="79"/>
      <c r="S188" s="79"/>
      <c r="T188" s="80"/>
      <c r="AT188" s="17" t="s">
        <v>169</v>
      </c>
      <c r="AU188" s="17" t="s">
        <v>73</v>
      </c>
    </row>
    <row r="189" s="9" customFormat="1">
      <c r="B189" s="202"/>
      <c r="C189" s="203"/>
      <c r="D189" s="199" t="s">
        <v>171</v>
      </c>
      <c r="E189" s="204" t="s">
        <v>19</v>
      </c>
      <c r="F189" s="205" t="s">
        <v>892</v>
      </c>
      <c r="G189" s="203"/>
      <c r="H189" s="204" t="s">
        <v>19</v>
      </c>
      <c r="I189" s="206"/>
      <c r="J189" s="203"/>
      <c r="K189" s="203"/>
      <c r="L189" s="207"/>
      <c r="M189" s="208"/>
      <c r="N189" s="209"/>
      <c r="O189" s="209"/>
      <c r="P189" s="209"/>
      <c r="Q189" s="209"/>
      <c r="R189" s="209"/>
      <c r="S189" s="209"/>
      <c r="T189" s="210"/>
      <c r="AT189" s="211" t="s">
        <v>171</v>
      </c>
      <c r="AU189" s="211" t="s">
        <v>73</v>
      </c>
      <c r="AV189" s="9" t="s">
        <v>80</v>
      </c>
      <c r="AW189" s="9" t="s">
        <v>35</v>
      </c>
      <c r="AX189" s="9" t="s">
        <v>73</v>
      </c>
      <c r="AY189" s="211" t="s">
        <v>167</v>
      </c>
    </row>
    <row r="190" s="10" customFormat="1">
      <c r="B190" s="212"/>
      <c r="C190" s="213"/>
      <c r="D190" s="199" t="s">
        <v>171</v>
      </c>
      <c r="E190" s="214" t="s">
        <v>19</v>
      </c>
      <c r="F190" s="215" t="s">
        <v>210</v>
      </c>
      <c r="G190" s="213"/>
      <c r="H190" s="216">
        <v>6</v>
      </c>
      <c r="I190" s="217"/>
      <c r="J190" s="213"/>
      <c r="K190" s="213"/>
      <c r="L190" s="218"/>
      <c r="M190" s="219"/>
      <c r="N190" s="220"/>
      <c r="O190" s="220"/>
      <c r="P190" s="220"/>
      <c r="Q190" s="220"/>
      <c r="R190" s="220"/>
      <c r="S190" s="220"/>
      <c r="T190" s="221"/>
      <c r="AT190" s="222" t="s">
        <v>171</v>
      </c>
      <c r="AU190" s="222" t="s">
        <v>73</v>
      </c>
      <c r="AV190" s="10" t="s">
        <v>82</v>
      </c>
      <c r="AW190" s="10" t="s">
        <v>35</v>
      </c>
      <c r="AX190" s="10" t="s">
        <v>80</v>
      </c>
      <c r="AY190" s="222" t="s">
        <v>167</v>
      </c>
    </row>
    <row r="191" s="1" customFormat="1" ht="22.5" customHeight="1">
      <c r="B191" s="38"/>
      <c r="C191" s="187" t="s">
        <v>393</v>
      </c>
      <c r="D191" s="187" t="s">
        <v>161</v>
      </c>
      <c r="E191" s="188" t="s">
        <v>619</v>
      </c>
      <c r="F191" s="189" t="s">
        <v>620</v>
      </c>
      <c r="G191" s="190" t="s">
        <v>236</v>
      </c>
      <c r="H191" s="191">
        <v>3</v>
      </c>
      <c r="I191" s="192"/>
      <c r="J191" s="193">
        <f>ROUND(I191*H191,2)</f>
        <v>0</v>
      </c>
      <c r="K191" s="189" t="s">
        <v>165</v>
      </c>
      <c r="L191" s="43"/>
      <c r="M191" s="194" t="s">
        <v>19</v>
      </c>
      <c r="N191" s="195" t="s">
        <v>44</v>
      </c>
      <c r="O191" s="79"/>
      <c r="P191" s="196">
        <f>O191*H191</f>
        <v>0</v>
      </c>
      <c r="Q191" s="196">
        <v>0</v>
      </c>
      <c r="R191" s="196">
        <f>Q191*H191</f>
        <v>0</v>
      </c>
      <c r="S191" s="196">
        <v>0</v>
      </c>
      <c r="T191" s="197">
        <f>S191*H191</f>
        <v>0</v>
      </c>
      <c r="AR191" s="17" t="s">
        <v>166</v>
      </c>
      <c r="AT191" s="17" t="s">
        <v>161</v>
      </c>
      <c r="AU191" s="17" t="s">
        <v>73</v>
      </c>
      <c r="AY191" s="17" t="s">
        <v>167</v>
      </c>
      <c r="BE191" s="198">
        <f>IF(N191="základní",J191,0)</f>
        <v>0</v>
      </c>
      <c r="BF191" s="198">
        <f>IF(N191="snížená",J191,0)</f>
        <v>0</v>
      </c>
      <c r="BG191" s="198">
        <f>IF(N191="zákl. přenesená",J191,0)</f>
        <v>0</v>
      </c>
      <c r="BH191" s="198">
        <f>IF(N191="sníž. přenesená",J191,0)</f>
        <v>0</v>
      </c>
      <c r="BI191" s="198">
        <f>IF(N191="nulová",J191,0)</f>
        <v>0</v>
      </c>
      <c r="BJ191" s="17" t="s">
        <v>80</v>
      </c>
      <c r="BK191" s="198">
        <f>ROUND(I191*H191,2)</f>
        <v>0</v>
      </c>
      <c r="BL191" s="17" t="s">
        <v>166</v>
      </c>
      <c r="BM191" s="17" t="s">
        <v>893</v>
      </c>
    </row>
    <row r="192" s="10" customFormat="1">
      <c r="B192" s="212"/>
      <c r="C192" s="213"/>
      <c r="D192" s="199" t="s">
        <v>171</v>
      </c>
      <c r="E192" s="214" t="s">
        <v>19</v>
      </c>
      <c r="F192" s="215" t="s">
        <v>89</v>
      </c>
      <c r="G192" s="213"/>
      <c r="H192" s="216">
        <v>3</v>
      </c>
      <c r="I192" s="217"/>
      <c r="J192" s="213"/>
      <c r="K192" s="213"/>
      <c r="L192" s="218"/>
      <c r="M192" s="219"/>
      <c r="N192" s="220"/>
      <c r="O192" s="220"/>
      <c r="P192" s="220"/>
      <c r="Q192" s="220"/>
      <c r="R192" s="220"/>
      <c r="S192" s="220"/>
      <c r="T192" s="221"/>
      <c r="AT192" s="222" t="s">
        <v>171</v>
      </c>
      <c r="AU192" s="222" t="s">
        <v>73</v>
      </c>
      <c r="AV192" s="10" t="s">
        <v>82</v>
      </c>
      <c r="AW192" s="10" t="s">
        <v>35</v>
      </c>
      <c r="AX192" s="10" t="s">
        <v>80</v>
      </c>
      <c r="AY192" s="222" t="s">
        <v>167</v>
      </c>
    </row>
    <row r="193" s="1" customFormat="1" ht="22.5" customHeight="1">
      <c r="B193" s="38"/>
      <c r="C193" s="187" t="s">
        <v>7</v>
      </c>
      <c r="D193" s="187" t="s">
        <v>161</v>
      </c>
      <c r="E193" s="188" t="s">
        <v>735</v>
      </c>
      <c r="F193" s="189" t="s">
        <v>736</v>
      </c>
      <c r="G193" s="190" t="s">
        <v>236</v>
      </c>
      <c r="H193" s="191">
        <v>3</v>
      </c>
      <c r="I193" s="192"/>
      <c r="J193" s="193">
        <f>ROUND(I193*H193,2)</f>
        <v>0</v>
      </c>
      <c r="K193" s="189" t="s">
        <v>165</v>
      </c>
      <c r="L193" s="43"/>
      <c r="M193" s="194" t="s">
        <v>19</v>
      </c>
      <c r="N193" s="195" t="s">
        <v>44</v>
      </c>
      <c r="O193" s="79"/>
      <c r="P193" s="196">
        <f>O193*H193</f>
        <v>0</v>
      </c>
      <c r="Q193" s="196">
        <v>0</v>
      </c>
      <c r="R193" s="196">
        <f>Q193*H193</f>
        <v>0</v>
      </c>
      <c r="S193" s="196">
        <v>0</v>
      </c>
      <c r="T193" s="197">
        <f>S193*H193</f>
        <v>0</v>
      </c>
      <c r="AR193" s="17" t="s">
        <v>166</v>
      </c>
      <c r="AT193" s="17" t="s">
        <v>161</v>
      </c>
      <c r="AU193" s="17" t="s">
        <v>73</v>
      </c>
      <c r="AY193" s="17" t="s">
        <v>167</v>
      </c>
      <c r="BE193" s="198">
        <f>IF(N193="základní",J193,0)</f>
        <v>0</v>
      </c>
      <c r="BF193" s="198">
        <f>IF(N193="snížená",J193,0)</f>
        <v>0</v>
      </c>
      <c r="BG193" s="198">
        <f>IF(N193="zákl. přenesená",J193,0)</f>
        <v>0</v>
      </c>
      <c r="BH193" s="198">
        <f>IF(N193="sníž. přenesená",J193,0)</f>
        <v>0</v>
      </c>
      <c r="BI193" s="198">
        <f>IF(N193="nulová",J193,0)</f>
        <v>0</v>
      </c>
      <c r="BJ193" s="17" t="s">
        <v>80</v>
      </c>
      <c r="BK193" s="198">
        <f>ROUND(I193*H193,2)</f>
        <v>0</v>
      </c>
      <c r="BL193" s="17" t="s">
        <v>166</v>
      </c>
      <c r="BM193" s="17" t="s">
        <v>894</v>
      </c>
    </row>
    <row r="194" s="10" customFormat="1">
      <c r="B194" s="212"/>
      <c r="C194" s="213"/>
      <c r="D194" s="199" t="s">
        <v>171</v>
      </c>
      <c r="E194" s="214" t="s">
        <v>19</v>
      </c>
      <c r="F194" s="215" t="s">
        <v>89</v>
      </c>
      <c r="G194" s="213"/>
      <c r="H194" s="216">
        <v>3</v>
      </c>
      <c r="I194" s="217"/>
      <c r="J194" s="213"/>
      <c r="K194" s="213"/>
      <c r="L194" s="218"/>
      <c r="M194" s="219"/>
      <c r="N194" s="220"/>
      <c r="O194" s="220"/>
      <c r="P194" s="220"/>
      <c r="Q194" s="220"/>
      <c r="R194" s="220"/>
      <c r="S194" s="220"/>
      <c r="T194" s="221"/>
      <c r="AT194" s="222" t="s">
        <v>171</v>
      </c>
      <c r="AU194" s="222" t="s">
        <v>73</v>
      </c>
      <c r="AV194" s="10" t="s">
        <v>82</v>
      </c>
      <c r="AW194" s="10" t="s">
        <v>35</v>
      </c>
      <c r="AX194" s="10" t="s">
        <v>80</v>
      </c>
      <c r="AY194" s="222" t="s">
        <v>167</v>
      </c>
    </row>
    <row r="195" s="1" customFormat="1" ht="33.75" customHeight="1">
      <c r="B195" s="38"/>
      <c r="C195" s="187" t="s">
        <v>402</v>
      </c>
      <c r="D195" s="187" t="s">
        <v>161</v>
      </c>
      <c r="E195" s="188" t="s">
        <v>243</v>
      </c>
      <c r="F195" s="189" t="s">
        <v>738</v>
      </c>
      <c r="G195" s="190" t="s">
        <v>236</v>
      </c>
      <c r="H195" s="191">
        <v>3</v>
      </c>
      <c r="I195" s="192"/>
      <c r="J195" s="193">
        <f>ROUND(I195*H195,2)</f>
        <v>0</v>
      </c>
      <c r="K195" s="189" t="s">
        <v>165</v>
      </c>
      <c r="L195" s="43"/>
      <c r="M195" s="194" t="s">
        <v>19</v>
      </c>
      <c r="N195" s="195" t="s">
        <v>44</v>
      </c>
      <c r="O195" s="79"/>
      <c r="P195" s="196">
        <f>O195*H195</f>
        <v>0</v>
      </c>
      <c r="Q195" s="196">
        <v>0</v>
      </c>
      <c r="R195" s="196">
        <f>Q195*H195</f>
        <v>0</v>
      </c>
      <c r="S195" s="196">
        <v>0</v>
      </c>
      <c r="T195" s="197">
        <f>S195*H195</f>
        <v>0</v>
      </c>
      <c r="AR195" s="17" t="s">
        <v>166</v>
      </c>
      <c r="AT195" s="17" t="s">
        <v>161</v>
      </c>
      <c r="AU195" s="17" t="s">
        <v>73</v>
      </c>
      <c r="AY195" s="17" t="s">
        <v>167</v>
      </c>
      <c r="BE195" s="198">
        <f>IF(N195="základní",J195,0)</f>
        <v>0</v>
      </c>
      <c r="BF195" s="198">
        <f>IF(N195="snížená",J195,0)</f>
        <v>0</v>
      </c>
      <c r="BG195" s="198">
        <f>IF(N195="zákl. přenesená",J195,0)</f>
        <v>0</v>
      </c>
      <c r="BH195" s="198">
        <f>IF(N195="sníž. přenesená",J195,0)</f>
        <v>0</v>
      </c>
      <c r="BI195" s="198">
        <f>IF(N195="nulová",J195,0)</f>
        <v>0</v>
      </c>
      <c r="BJ195" s="17" t="s">
        <v>80</v>
      </c>
      <c r="BK195" s="198">
        <f>ROUND(I195*H195,2)</f>
        <v>0</v>
      </c>
      <c r="BL195" s="17" t="s">
        <v>166</v>
      </c>
      <c r="BM195" s="17" t="s">
        <v>895</v>
      </c>
    </row>
    <row r="196" s="1" customFormat="1">
      <c r="B196" s="38"/>
      <c r="C196" s="39"/>
      <c r="D196" s="199" t="s">
        <v>169</v>
      </c>
      <c r="E196" s="39"/>
      <c r="F196" s="200" t="s">
        <v>246</v>
      </c>
      <c r="G196" s="39"/>
      <c r="H196" s="39"/>
      <c r="I196" s="143"/>
      <c r="J196" s="39"/>
      <c r="K196" s="39"/>
      <c r="L196" s="43"/>
      <c r="M196" s="201"/>
      <c r="N196" s="79"/>
      <c r="O196" s="79"/>
      <c r="P196" s="79"/>
      <c r="Q196" s="79"/>
      <c r="R196" s="79"/>
      <c r="S196" s="79"/>
      <c r="T196" s="80"/>
      <c r="AT196" s="17" t="s">
        <v>169</v>
      </c>
      <c r="AU196" s="17" t="s">
        <v>73</v>
      </c>
    </row>
    <row r="197" s="9" customFormat="1">
      <c r="B197" s="202"/>
      <c r="C197" s="203"/>
      <c r="D197" s="199" t="s">
        <v>171</v>
      </c>
      <c r="E197" s="204" t="s">
        <v>19</v>
      </c>
      <c r="F197" s="205" t="s">
        <v>740</v>
      </c>
      <c r="G197" s="203"/>
      <c r="H197" s="204" t="s">
        <v>19</v>
      </c>
      <c r="I197" s="206"/>
      <c r="J197" s="203"/>
      <c r="K197" s="203"/>
      <c r="L197" s="207"/>
      <c r="M197" s="208"/>
      <c r="N197" s="209"/>
      <c r="O197" s="209"/>
      <c r="P197" s="209"/>
      <c r="Q197" s="209"/>
      <c r="R197" s="209"/>
      <c r="S197" s="209"/>
      <c r="T197" s="210"/>
      <c r="AT197" s="211" t="s">
        <v>171</v>
      </c>
      <c r="AU197" s="211" t="s">
        <v>73</v>
      </c>
      <c r="AV197" s="9" t="s">
        <v>80</v>
      </c>
      <c r="AW197" s="9" t="s">
        <v>35</v>
      </c>
      <c r="AX197" s="9" t="s">
        <v>73</v>
      </c>
      <c r="AY197" s="211" t="s">
        <v>167</v>
      </c>
    </row>
    <row r="198" s="10" customFormat="1">
      <c r="B198" s="212"/>
      <c r="C198" s="213"/>
      <c r="D198" s="199" t="s">
        <v>171</v>
      </c>
      <c r="E198" s="214" t="s">
        <v>19</v>
      </c>
      <c r="F198" s="215" t="s">
        <v>89</v>
      </c>
      <c r="G198" s="213"/>
      <c r="H198" s="216">
        <v>3</v>
      </c>
      <c r="I198" s="217"/>
      <c r="J198" s="213"/>
      <c r="K198" s="213"/>
      <c r="L198" s="218"/>
      <c r="M198" s="244"/>
      <c r="N198" s="245"/>
      <c r="O198" s="245"/>
      <c r="P198" s="245"/>
      <c r="Q198" s="245"/>
      <c r="R198" s="245"/>
      <c r="S198" s="245"/>
      <c r="T198" s="246"/>
      <c r="AT198" s="222" t="s">
        <v>171</v>
      </c>
      <c r="AU198" s="222" t="s">
        <v>73</v>
      </c>
      <c r="AV198" s="10" t="s">
        <v>82</v>
      </c>
      <c r="AW198" s="10" t="s">
        <v>35</v>
      </c>
      <c r="AX198" s="10" t="s">
        <v>80</v>
      </c>
      <c r="AY198" s="222" t="s">
        <v>167</v>
      </c>
    </row>
    <row r="199" s="1" customFormat="1" ht="6.96" customHeight="1">
      <c r="B199" s="57"/>
      <c r="C199" s="58"/>
      <c r="D199" s="58"/>
      <c r="E199" s="58"/>
      <c r="F199" s="58"/>
      <c r="G199" s="58"/>
      <c r="H199" s="58"/>
      <c r="I199" s="167"/>
      <c r="J199" s="58"/>
      <c r="K199" s="58"/>
      <c r="L199" s="43"/>
    </row>
  </sheetData>
  <sheetProtection sheet="1" autoFilter="0" formatColumns="0" formatRows="0" objects="1" scenarios="1" spinCount="100000" saltValue="7m6u0j/wjCd23Jqh9uyLj+fIulYpvpfZh2HW2PK0vLfJpPHv+J5lJiWgR7thciybV9PG/i1X/vPOPNHia2eIxA==" hashValue="qdSKOmo8xm/3DwW1pLwNpr996fa72AVYt77uVS7E+MDbFt0KUb02LWZEKT1iSZ2hSYy8vTvkjCxfFurHbUM11A==" algorithmName="SHA-512" password="CC35"/>
  <autoFilter ref="C90:K198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7:H77"/>
    <mergeCell ref="E81:H81"/>
    <mergeCell ref="E79:H79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131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82</v>
      </c>
    </row>
    <row r="4" ht="24.96" customHeight="1">
      <c r="B4" s="20"/>
      <c r="D4" s="140" t="s">
        <v>137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Oprava geometrických parametrů koleje (OBLAST Č. 1)</v>
      </c>
      <c r="F7" s="141"/>
      <c r="G7" s="141"/>
      <c r="H7" s="141"/>
      <c r="L7" s="20"/>
    </row>
    <row r="8">
      <c r="B8" s="20"/>
      <c r="D8" s="141" t="s">
        <v>138</v>
      </c>
      <c r="L8" s="20"/>
    </row>
    <row r="9" ht="16.5" customHeight="1">
      <c r="B9" s="20"/>
      <c r="E9" s="142" t="s">
        <v>649</v>
      </c>
      <c r="L9" s="20"/>
    </row>
    <row r="10" ht="12" customHeight="1">
      <c r="B10" s="20"/>
      <c r="D10" s="141" t="s">
        <v>140</v>
      </c>
      <c r="L10" s="20"/>
    </row>
    <row r="11" s="1" customFormat="1" ht="16.5" customHeight="1">
      <c r="B11" s="43"/>
      <c r="E11" s="141" t="s">
        <v>650</v>
      </c>
      <c r="F11" s="1"/>
      <c r="G11" s="1"/>
      <c r="H11" s="1"/>
      <c r="I11" s="143"/>
      <c r="L11" s="43"/>
    </row>
    <row r="12" s="1" customFormat="1" ht="12" customHeight="1">
      <c r="B12" s="43"/>
      <c r="D12" s="141" t="s">
        <v>142</v>
      </c>
      <c r="I12" s="143"/>
      <c r="L12" s="43"/>
    </row>
    <row r="13" s="1" customFormat="1" ht="36.96" customHeight="1">
      <c r="B13" s="43"/>
      <c r="E13" s="144" t="s">
        <v>896</v>
      </c>
      <c r="F13" s="1"/>
      <c r="G13" s="1"/>
      <c r="H13" s="1"/>
      <c r="I13" s="143"/>
      <c r="L13" s="43"/>
    </row>
    <row r="14" s="1" customFormat="1">
      <c r="B14" s="43"/>
      <c r="I14" s="143"/>
      <c r="L14" s="43"/>
    </row>
    <row r="15" s="1" customFormat="1" ht="12" customHeight="1">
      <c r="B15" s="43"/>
      <c r="D15" s="141" t="s">
        <v>18</v>
      </c>
      <c r="F15" s="17" t="s">
        <v>19</v>
      </c>
      <c r="I15" s="145" t="s">
        <v>20</v>
      </c>
      <c r="J15" s="17" t="s">
        <v>19</v>
      </c>
      <c r="L15" s="43"/>
    </row>
    <row r="16" s="1" customFormat="1" ht="12" customHeight="1">
      <c r="B16" s="43"/>
      <c r="D16" s="141" t="s">
        <v>21</v>
      </c>
      <c r="F16" s="17" t="s">
        <v>22</v>
      </c>
      <c r="I16" s="145" t="s">
        <v>23</v>
      </c>
      <c r="J16" s="146" t="str">
        <f>'Rekapitulace stavby'!AN8</f>
        <v>7. 6. 2019</v>
      </c>
      <c r="L16" s="43"/>
    </row>
    <row r="17" s="1" customFormat="1" ht="10.8" customHeight="1">
      <c r="B17" s="43"/>
      <c r="I17" s="143"/>
      <c r="L17" s="43"/>
    </row>
    <row r="18" s="1" customFormat="1" ht="12" customHeight="1">
      <c r="B18" s="43"/>
      <c r="D18" s="141" t="s">
        <v>25</v>
      </c>
      <c r="I18" s="145" t="s">
        <v>26</v>
      </c>
      <c r="J18" s="17" t="s">
        <v>27</v>
      </c>
      <c r="L18" s="43"/>
    </row>
    <row r="19" s="1" customFormat="1" ht="18" customHeight="1">
      <c r="B19" s="43"/>
      <c r="E19" s="17" t="s">
        <v>28</v>
      </c>
      <c r="I19" s="145" t="s">
        <v>29</v>
      </c>
      <c r="J19" s="17" t="s">
        <v>30</v>
      </c>
      <c r="L19" s="43"/>
    </row>
    <row r="20" s="1" customFormat="1" ht="6.96" customHeight="1">
      <c r="B20" s="43"/>
      <c r="I20" s="143"/>
      <c r="L20" s="43"/>
    </row>
    <row r="21" s="1" customFormat="1" ht="12" customHeight="1">
      <c r="B21" s="43"/>
      <c r="D21" s="141" t="s">
        <v>31</v>
      </c>
      <c r="I21" s="145" t="s">
        <v>26</v>
      </c>
      <c r="J21" s="33" t="str">
        <f>'Rekapitulace stavby'!AN13</f>
        <v>Vyplň údaj</v>
      </c>
      <c r="L21" s="43"/>
    </row>
    <row r="22" s="1" customFormat="1" ht="18" customHeight="1">
      <c r="B22" s="43"/>
      <c r="E22" s="33" t="str">
        <f>'Rekapitulace stavby'!E14</f>
        <v>Vyplň údaj</v>
      </c>
      <c r="F22" s="17"/>
      <c r="G22" s="17"/>
      <c r="H22" s="17"/>
      <c r="I22" s="145" t="s">
        <v>29</v>
      </c>
      <c r="J22" s="33" t="str">
        <f>'Rekapitulace stavby'!AN14</f>
        <v>Vyplň údaj</v>
      </c>
      <c r="L22" s="43"/>
    </row>
    <row r="23" s="1" customFormat="1" ht="6.96" customHeight="1">
      <c r="B23" s="43"/>
      <c r="I23" s="143"/>
      <c r="L23" s="43"/>
    </row>
    <row r="24" s="1" customFormat="1" ht="12" customHeight="1">
      <c r="B24" s="43"/>
      <c r="D24" s="141" t="s">
        <v>33</v>
      </c>
      <c r="I24" s="145" t="s">
        <v>26</v>
      </c>
      <c r="J24" s="17" t="str">
        <f>IF('Rekapitulace stavby'!AN16="","",'Rekapitulace stavby'!AN16)</f>
        <v/>
      </c>
      <c r="L24" s="43"/>
    </row>
    <row r="25" s="1" customFormat="1" ht="18" customHeight="1">
      <c r="B25" s="43"/>
      <c r="E25" s="17" t="str">
        <f>IF('Rekapitulace stavby'!E17="","",'Rekapitulace stavby'!E17)</f>
        <v xml:space="preserve"> </v>
      </c>
      <c r="I25" s="145" t="s">
        <v>29</v>
      </c>
      <c r="J25" s="17" t="str">
        <f>IF('Rekapitulace stavby'!AN17="","",'Rekapitulace stavby'!AN17)</f>
        <v/>
      </c>
      <c r="L25" s="43"/>
    </row>
    <row r="26" s="1" customFormat="1" ht="6.96" customHeight="1">
      <c r="B26" s="43"/>
      <c r="I26" s="143"/>
      <c r="L26" s="43"/>
    </row>
    <row r="27" s="1" customFormat="1" ht="12" customHeight="1">
      <c r="B27" s="43"/>
      <c r="D27" s="141" t="s">
        <v>36</v>
      </c>
      <c r="I27" s="145" t="s">
        <v>26</v>
      </c>
      <c r="J27" s="17" t="str">
        <f>IF('Rekapitulace stavby'!AN19="","",'Rekapitulace stavby'!AN19)</f>
        <v/>
      </c>
      <c r="L27" s="43"/>
    </row>
    <row r="28" s="1" customFormat="1" ht="18" customHeight="1">
      <c r="B28" s="43"/>
      <c r="E28" s="17" t="str">
        <f>IF('Rekapitulace stavby'!E20="","",'Rekapitulace stavby'!E20)</f>
        <v xml:space="preserve"> </v>
      </c>
      <c r="I28" s="145" t="s">
        <v>29</v>
      </c>
      <c r="J28" s="17" t="str">
        <f>IF('Rekapitulace stavby'!AN20="","",'Rekapitulace stavby'!AN20)</f>
        <v/>
      </c>
      <c r="L28" s="43"/>
    </row>
    <row r="29" s="1" customFormat="1" ht="6.96" customHeight="1">
      <c r="B29" s="43"/>
      <c r="I29" s="143"/>
      <c r="L29" s="43"/>
    </row>
    <row r="30" s="1" customFormat="1" ht="12" customHeight="1">
      <c r="B30" s="43"/>
      <c r="D30" s="141" t="s">
        <v>37</v>
      </c>
      <c r="I30" s="143"/>
      <c r="L30" s="43"/>
    </row>
    <row r="31" s="7" customFormat="1" ht="45" customHeight="1">
      <c r="B31" s="147"/>
      <c r="E31" s="148" t="s">
        <v>38</v>
      </c>
      <c r="F31" s="148"/>
      <c r="G31" s="148"/>
      <c r="H31" s="148"/>
      <c r="I31" s="149"/>
      <c r="L31" s="147"/>
    </row>
    <row r="32" s="1" customFormat="1" ht="6.96" customHeight="1">
      <c r="B32" s="43"/>
      <c r="I32" s="143"/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25.44" customHeight="1">
      <c r="B34" s="43"/>
      <c r="D34" s="151" t="s">
        <v>39</v>
      </c>
      <c r="I34" s="143"/>
      <c r="J34" s="152">
        <f>ROUND(J91, 2)</f>
        <v>0</v>
      </c>
      <c r="L34" s="43"/>
    </row>
    <row r="35" s="1" customFormat="1" ht="6.96" customHeight="1">
      <c r="B35" s="43"/>
      <c r="D35" s="71"/>
      <c r="E35" s="71"/>
      <c r="F35" s="71"/>
      <c r="G35" s="71"/>
      <c r="H35" s="71"/>
      <c r="I35" s="150"/>
      <c r="J35" s="71"/>
      <c r="K35" s="71"/>
      <c r="L35" s="43"/>
    </row>
    <row r="36" s="1" customFormat="1" ht="14.4" customHeight="1">
      <c r="B36" s="43"/>
      <c r="F36" s="153" t="s">
        <v>41</v>
      </c>
      <c r="I36" s="154" t="s">
        <v>40</v>
      </c>
      <c r="J36" s="153" t="s">
        <v>42</v>
      </c>
      <c r="L36" s="43"/>
    </row>
    <row r="37" s="1" customFormat="1" ht="14.4" customHeight="1">
      <c r="B37" s="43"/>
      <c r="D37" s="141" t="s">
        <v>43</v>
      </c>
      <c r="E37" s="141" t="s">
        <v>44</v>
      </c>
      <c r="F37" s="155">
        <f>ROUND((SUM(BE91:BE130)),  2)</f>
        <v>0</v>
      </c>
      <c r="I37" s="156">
        <v>0.20999999999999999</v>
      </c>
      <c r="J37" s="155">
        <f>ROUND(((SUM(BE91:BE130))*I37),  2)</f>
        <v>0</v>
      </c>
      <c r="L37" s="43"/>
    </row>
    <row r="38" s="1" customFormat="1" ht="14.4" customHeight="1">
      <c r="B38" s="43"/>
      <c r="E38" s="141" t="s">
        <v>45</v>
      </c>
      <c r="F38" s="155">
        <f>ROUND((SUM(BF91:BF130)),  2)</f>
        <v>0</v>
      </c>
      <c r="I38" s="156">
        <v>0.14999999999999999</v>
      </c>
      <c r="J38" s="155">
        <f>ROUND(((SUM(BF91:BF130))*I38),  2)</f>
        <v>0</v>
      </c>
      <c r="L38" s="43"/>
    </row>
    <row r="39" hidden="1" s="1" customFormat="1" ht="14.4" customHeight="1">
      <c r="B39" s="43"/>
      <c r="E39" s="141" t="s">
        <v>46</v>
      </c>
      <c r="F39" s="155">
        <f>ROUND((SUM(BG91:BG130)),  2)</f>
        <v>0</v>
      </c>
      <c r="I39" s="156">
        <v>0.20999999999999999</v>
      </c>
      <c r="J39" s="155">
        <f>0</f>
        <v>0</v>
      </c>
      <c r="L39" s="43"/>
    </row>
    <row r="40" hidden="1" s="1" customFormat="1" ht="14.4" customHeight="1">
      <c r="B40" s="43"/>
      <c r="E40" s="141" t="s">
        <v>47</v>
      </c>
      <c r="F40" s="155">
        <f>ROUND((SUM(BH91:BH130)),  2)</f>
        <v>0</v>
      </c>
      <c r="I40" s="156">
        <v>0.14999999999999999</v>
      </c>
      <c r="J40" s="155">
        <f>0</f>
        <v>0</v>
      </c>
      <c r="L40" s="43"/>
    </row>
    <row r="41" hidden="1" s="1" customFormat="1" ht="14.4" customHeight="1">
      <c r="B41" s="43"/>
      <c r="E41" s="141" t="s">
        <v>48</v>
      </c>
      <c r="F41" s="155">
        <f>ROUND((SUM(BI91:BI130)),  2)</f>
        <v>0</v>
      </c>
      <c r="I41" s="156">
        <v>0</v>
      </c>
      <c r="J41" s="155">
        <f>0</f>
        <v>0</v>
      </c>
      <c r="L41" s="43"/>
    </row>
    <row r="42" s="1" customFormat="1" ht="6.96" customHeight="1">
      <c r="B42" s="43"/>
      <c r="I42" s="143"/>
      <c r="L42" s="43"/>
    </row>
    <row r="43" s="1" customFormat="1" ht="25.44" customHeight="1">
      <c r="B43" s="43"/>
      <c r="C43" s="157"/>
      <c r="D43" s="158" t="s">
        <v>49</v>
      </c>
      <c r="E43" s="159"/>
      <c r="F43" s="159"/>
      <c r="G43" s="160" t="s">
        <v>50</v>
      </c>
      <c r="H43" s="161" t="s">
        <v>51</v>
      </c>
      <c r="I43" s="162"/>
      <c r="J43" s="163">
        <f>SUM(J34:J41)</f>
        <v>0</v>
      </c>
      <c r="K43" s="164"/>
      <c r="L43" s="43"/>
    </row>
    <row r="44" s="1" customFormat="1" ht="14.4" customHeight="1"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43"/>
    </row>
    <row r="48" s="1" customFormat="1" ht="6.96" customHeight="1">
      <c r="B48" s="168"/>
      <c r="C48" s="169"/>
      <c r="D48" s="169"/>
      <c r="E48" s="169"/>
      <c r="F48" s="169"/>
      <c r="G48" s="169"/>
      <c r="H48" s="169"/>
      <c r="I48" s="170"/>
      <c r="J48" s="169"/>
      <c r="K48" s="169"/>
      <c r="L48" s="43"/>
    </row>
    <row r="49" s="1" customFormat="1" ht="24.96" customHeight="1">
      <c r="B49" s="38"/>
      <c r="C49" s="23" t="s">
        <v>144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6.96" customHeight="1">
      <c r="B50" s="38"/>
      <c r="C50" s="39"/>
      <c r="D50" s="39"/>
      <c r="E50" s="39"/>
      <c r="F50" s="39"/>
      <c r="G50" s="39"/>
      <c r="H50" s="39"/>
      <c r="I50" s="143"/>
      <c r="J50" s="39"/>
      <c r="K50" s="39"/>
      <c r="L50" s="43"/>
    </row>
    <row r="51" s="1" customFormat="1" ht="12" customHeight="1">
      <c r="B51" s="38"/>
      <c r="C51" s="32" t="s">
        <v>16</v>
      </c>
      <c r="D51" s="39"/>
      <c r="E51" s="39"/>
      <c r="F51" s="39"/>
      <c r="G51" s="39"/>
      <c r="H51" s="39"/>
      <c r="I51" s="143"/>
      <c r="J51" s="39"/>
      <c r="K51" s="39"/>
      <c r="L51" s="43"/>
    </row>
    <row r="52" s="1" customFormat="1" ht="16.5" customHeight="1">
      <c r="B52" s="38"/>
      <c r="C52" s="39"/>
      <c r="D52" s="39"/>
      <c r="E52" s="171" t="str">
        <f>E7</f>
        <v>Oprava geometrických parametrů koleje (OBLAST Č. 1)</v>
      </c>
      <c r="F52" s="32"/>
      <c r="G52" s="32"/>
      <c r="H52" s="32"/>
      <c r="I52" s="143"/>
      <c r="J52" s="39"/>
      <c r="K52" s="39"/>
      <c r="L52" s="43"/>
    </row>
    <row r="53" ht="12" customHeight="1">
      <c r="B53" s="21"/>
      <c r="C53" s="32" t="s">
        <v>138</v>
      </c>
      <c r="D53" s="22"/>
      <c r="E53" s="22"/>
      <c r="F53" s="22"/>
      <c r="G53" s="22"/>
      <c r="H53" s="22"/>
      <c r="I53" s="136"/>
      <c r="J53" s="22"/>
      <c r="K53" s="22"/>
      <c r="L53" s="20"/>
    </row>
    <row r="54" ht="16.5" customHeight="1">
      <c r="B54" s="21"/>
      <c r="C54" s="22"/>
      <c r="D54" s="22"/>
      <c r="E54" s="171" t="s">
        <v>649</v>
      </c>
      <c r="F54" s="22"/>
      <c r="G54" s="22"/>
      <c r="H54" s="22"/>
      <c r="I54" s="136"/>
      <c r="J54" s="22"/>
      <c r="K54" s="22"/>
      <c r="L54" s="20"/>
    </row>
    <row r="55" ht="12" customHeight="1">
      <c r="B55" s="21"/>
      <c r="C55" s="32" t="s">
        <v>140</v>
      </c>
      <c r="D55" s="22"/>
      <c r="E55" s="22"/>
      <c r="F55" s="22"/>
      <c r="G55" s="22"/>
      <c r="H55" s="22"/>
      <c r="I55" s="136"/>
      <c r="J55" s="22"/>
      <c r="K55" s="22"/>
      <c r="L55" s="20"/>
    </row>
    <row r="56" s="1" customFormat="1" ht="16.5" customHeight="1">
      <c r="B56" s="38"/>
      <c r="C56" s="39"/>
      <c r="D56" s="39"/>
      <c r="E56" s="32" t="s">
        <v>650</v>
      </c>
      <c r="F56" s="39"/>
      <c r="G56" s="39"/>
      <c r="H56" s="39"/>
      <c r="I56" s="143"/>
      <c r="J56" s="39"/>
      <c r="K56" s="39"/>
      <c r="L56" s="43"/>
    </row>
    <row r="57" s="1" customFormat="1" ht="12" customHeight="1">
      <c r="B57" s="38"/>
      <c r="C57" s="32" t="s">
        <v>142</v>
      </c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16.5" customHeight="1">
      <c r="B58" s="38"/>
      <c r="C58" s="39"/>
      <c r="D58" s="39"/>
      <c r="E58" s="64" t="str">
        <f>E13</f>
        <v>04 - SO 04 - TO Ústí n. L. západ</v>
      </c>
      <c r="F58" s="39"/>
      <c r="G58" s="39"/>
      <c r="H58" s="39"/>
      <c r="I58" s="143"/>
      <c r="J58" s="39"/>
      <c r="K58" s="39"/>
      <c r="L58" s="43"/>
    </row>
    <row r="59" s="1" customFormat="1" ht="6.96" customHeight="1">
      <c r="B59" s="38"/>
      <c r="C59" s="39"/>
      <c r="D59" s="39"/>
      <c r="E59" s="39"/>
      <c r="F59" s="39"/>
      <c r="G59" s="39"/>
      <c r="H59" s="39"/>
      <c r="I59" s="143"/>
      <c r="J59" s="39"/>
      <c r="K59" s="39"/>
      <c r="L59" s="43"/>
    </row>
    <row r="60" s="1" customFormat="1" ht="12" customHeight="1">
      <c r="B60" s="38"/>
      <c r="C60" s="32" t="s">
        <v>21</v>
      </c>
      <c r="D60" s="39"/>
      <c r="E60" s="39"/>
      <c r="F60" s="27" t="str">
        <f>F16</f>
        <v>obvod ST Ústí nad Labem</v>
      </c>
      <c r="G60" s="39"/>
      <c r="H60" s="39"/>
      <c r="I60" s="145" t="s">
        <v>23</v>
      </c>
      <c r="J60" s="67" t="str">
        <f>IF(J16="","",J16)</f>
        <v>7. 6. 2019</v>
      </c>
      <c r="K60" s="39"/>
      <c r="L60" s="43"/>
    </row>
    <row r="61" s="1" customFormat="1" ht="6.96" customHeight="1">
      <c r="B61" s="38"/>
      <c r="C61" s="39"/>
      <c r="D61" s="39"/>
      <c r="E61" s="39"/>
      <c r="F61" s="39"/>
      <c r="G61" s="39"/>
      <c r="H61" s="39"/>
      <c r="I61" s="143"/>
      <c r="J61" s="39"/>
      <c r="K61" s="39"/>
      <c r="L61" s="43"/>
    </row>
    <row r="62" s="1" customFormat="1" ht="13.65" customHeight="1">
      <c r="B62" s="38"/>
      <c r="C62" s="32" t="s">
        <v>25</v>
      </c>
      <c r="D62" s="39"/>
      <c r="E62" s="39"/>
      <c r="F62" s="27" t="str">
        <f>E19</f>
        <v>SŽDC s.o., OŘ Ústí n.L., ST Ústí n.L.</v>
      </c>
      <c r="G62" s="39"/>
      <c r="H62" s="39"/>
      <c r="I62" s="145" t="s">
        <v>33</v>
      </c>
      <c r="J62" s="36" t="str">
        <f>E25</f>
        <v xml:space="preserve"> </v>
      </c>
      <c r="K62" s="39"/>
      <c r="L62" s="43"/>
    </row>
    <row r="63" s="1" customFormat="1" ht="13.65" customHeight="1">
      <c r="B63" s="38"/>
      <c r="C63" s="32" t="s">
        <v>31</v>
      </c>
      <c r="D63" s="39"/>
      <c r="E63" s="39"/>
      <c r="F63" s="27" t="str">
        <f>IF(E22="","",E22)</f>
        <v>Vyplň údaj</v>
      </c>
      <c r="G63" s="39"/>
      <c r="H63" s="39"/>
      <c r="I63" s="145" t="s">
        <v>36</v>
      </c>
      <c r="J63" s="36" t="str">
        <f>E28</f>
        <v xml:space="preserve"> </v>
      </c>
      <c r="K63" s="39"/>
      <c r="L63" s="43"/>
    </row>
    <row r="64" s="1" customFormat="1" ht="10.32" customHeight="1">
      <c r="B64" s="38"/>
      <c r="C64" s="39"/>
      <c r="D64" s="39"/>
      <c r="E64" s="39"/>
      <c r="F64" s="39"/>
      <c r="G64" s="39"/>
      <c r="H64" s="39"/>
      <c r="I64" s="143"/>
      <c r="J64" s="39"/>
      <c r="K64" s="39"/>
      <c r="L64" s="43"/>
    </row>
    <row r="65" s="1" customFormat="1" ht="29.28" customHeight="1">
      <c r="B65" s="38"/>
      <c r="C65" s="172" t="s">
        <v>145</v>
      </c>
      <c r="D65" s="173"/>
      <c r="E65" s="173"/>
      <c r="F65" s="173"/>
      <c r="G65" s="173"/>
      <c r="H65" s="173"/>
      <c r="I65" s="174"/>
      <c r="J65" s="175" t="s">
        <v>146</v>
      </c>
      <c r="K65" s="173"/>
      <c r="L65" s="43"/>
    </row>
    <row r="66" s="1" customFormat="1" ht="10.32" customHeight="1">
      <c r="B66" s="38"/>
      <c r="C66" s="39"/>
      <c r="D66" s="39"/>
      <c r="E66" s="39"/>
      <c r="F66" s="39"/>
      <c r="G66" s="39"/>
      <c r="H66" s="39"/>
      <c r="I66" s="143"/>
      <c r="J66" s="39"/>
      <c r="K66" s="39"/>
      <c r="L66" s="43"/>
    </row>
    <row r="67" s="1" customFormat="1" ht="22.8" customHeight="1">
      <c r="B67" s="38"/>
      <c r="C67" s="176" t="s">
        <v>71</v>
      </c>
      <c r="D67" s="39"/>
      <c r="E67" s="39"/>
      <c r="F67" s="39"/>
      <c r="G67" s="39"/>
      <c r="H67" s="39"/>
      <c r="I67" s="143"/>
      <c r="J67" s="97">
        <f>J91</f>
        <v>0</v>
      </c>
      <c r="K67" s="39"/>
      <c r="L67" s="43"/>
      <c r="AU67" s="17" t="s">
        <v>147</v>
      </c>
    </row>
    <row r="68" s="1" customFormat="1" ht="21.84" customHeight="1">
      <c r="B68" s="38"/>
      <c r="C68" s="39"/>
      <c r="D68" s="39"/>
      <c r="E68" s="39"/>
      <c r="F68" s="39"/>
      <c r="G68" s="39"/>
      <c r="H68" s="39"/>
      <c r="I68" s="143"/>
      <c r="J68" s="39"/>
      <c r="K68" s="39"/>
      <c r="L68" s="43"/>
    </row>
    <row r="69" s="1" customFormat="1" ht="6.96" customHeight="1">
      <c r="B69" s="57"/>
      <c r="C69" s="58"/>
      <c r="D69" s="58"/>
      <c r="E69" s="58"/>
      <c r="F69" s="58"/>
      <c r="G69" s="58"/>
      <c r="H69" s="58"/>
      <c r="I69" s="167"/>
      <c r="J69" s="58"/>
      <c r="K69" s="58"/>
      <c r="L69" s="43"/>
    </row>
    <row r="73" s="1" customFormat="1" ht="6.96" customHeight="1">
      <c r="B73" s="59"/>
      <c r="C73" s="60"/>
      <c r="D73" s="60"/>
      <c r="E73" s="60"/>
      <c r="F73" s="60"/>
      <c r="G73" s="60"/>
      <c r="H73" s="60"/>
      <c r="I73" s="170"/>
      <c r="J73" s="60"/>
      <c r="K73" s="60"/>
      <c r="L73" s="43"/>
    </row>
    <row r="74" s="1" customFormat="1" ht="24.96" customHeight="1">
      <c r="B74" s="38"/>
      <c r="C74" s="23" t="s">
        <v>148</v>
      </c>
      <c r="D74" s="39"/>
      <c r="E74" s="39"/>
      <c r="F74" s="39"/>
      <c r="G74" s="39"/>
      <c r="H74" s="39"/>
      <c r="I74" s="143"/>
      <c r="J74" s="39"/>
      <c r="K74" s="39"/>
      <c r="L74" s="43"/>
    </row>
    <row r="75" s="1" customFormat="1" ht="6.96" customHeight="1">
      <c r="B75" s="38"/>
      <c r="C75" s="39"/>
      <c r="D75" s="39"/>
      <c r="E75" s="39"/>
      <c r="F75" s="39"/>
      <c r="G75" s="39"/>
      <c r="H75" s="39"/>
      <c r="I75" s="143"/>
      <c r="J75" s="39"/>
      <c r="K75" s="39"/>
      <c r="L75" s="43"/>
    </row>
    <row r="76" s="1" customFormat="1" ht="12" customHeight="1">
      <c r="B76" s="38"/>
      <c r="C76" s="32" t="s">
        <v>16</v>
      </c>
      <c r="D76" s="39"/>
      <c r="E76" s="39"/>
      <c r="F76" s="39"/>
      <c r="G76" s="39"/>
      <c r="H76" s="39"/>
      <c r="I76" s="143"/>
      <c r="J76" s="39"/>
      <c r="K76" s="39"/>
      <c r="L76" s="43"/>
    </row>
    <row r="77" s="1" customFormat="1" ht="16.5" customHeight="1">
      <c r="B77" s="38"/>
      <c r="C77" s="39"/>
      <c r="D77" s="39"/>
      <c r="E77" s="171" t="str">
        <f>E7</f>
        <v>Oprava geometrických parametrů koleje (OBLAST Č. 1)</v>
      </c>
      <c r="F77" s="32"/>
      <c r="G77" s="32"/>
      <c r="H77" s="32"/>
      <c r="I77" s="143"/>
      <c r="J77" s="39"/>
      <c r="K77" s="39"/>
      <c r="L77" s="43"/>
    </row>
    <row r="78" ht="12" customHeight="1">
      <c r="B78" s="21"/>
      <c r="C78" s="32" t="s">
        <v>138</v>
      </c>
      <c r="D78" s="22"/>
      <c r="E78" s="22"/>
      <c r="F78" s="22"/>
      <c r="G78" s="22"/>
      <c r="H78" s="22"/>
      <c r="I78" s="136"/>
      <c r="J78" s="22"/>
      <c r="K78" s="22"/>
      <c r="L78" s="20"/>
    </row>
    <row r="79" ht="16.5" customHeight="1">
      <c r="B79" s="21"/>
      <c r="C79" s="22"/>
      <c r="D79" s="22"/>
      <c r="E79" s="171" t="s">
        <v>649</v>
      </c>
      <c r="F79" s="22"/>
      <c r="G79" s="22"/>
      <c r="H79" s="22"/>
      <c r="I79" s="136"/>
      <c r="J79" s="22"/>
      <c r="K79" s="22"/>
      <c r="L79" s="20"/>
    </row>
    <row r="80" ht="12" customHeight="1">
      <c r="B80" s="21"/>
      <c r="C80" s="32" t="s">
        <v>140</v>
      </c>
      <c r="D80" s="22"/>
      <c r="E80" s="22"/>
      <c r="F80" s="22"/>
      <c r="G80" s="22"/>
      <c r="H80" s="22"/>
      <c r="I80" s="136"/>
      <c r="J80" s="22"/>
      <c r="K80" s="22"/>
      <c r="L80" s="20"/>
    </row>
    <row r="81" s="1" customFormat="1" ht="16.5" customHeight="1">
      <c r="B81" s="38"/>
      <c r="C81" s="39"/>
      <c r="D81" s="39"/>
      <c r="E81" s="32" t="s">
        <v>650</v>
      </c>
      <c r="F81" s="39"/>
      <c r="G81" s="39"/>
      <c r="H81" s="39"/>
      <c r="I81" s="143"/>
      <c r="J81" s="39"/>
      <c r="K81" s="39"/>
      <c r="L81" s="43"/>
    </row>
    <row r="82" s="1" customFormat="1" ht="12" customHeight="1">
      <c r="B82" s="38"/>
      <c r="C82" s="32" t="s">
        <v>142</v>
      </c>
      <c r="D82" s="39"/>
      <c r="E82" s="39"/>
      <c r="F82" s="39"/>
      <c r="G82" s="39"/>
      <c r="H82" s="39"/>
      <c r="I82" s="143"/>
      <c r="J82" s="39"/>
      <c r="K82" s="39"/>
      <c r="L82" s="43"/>
    </row>
    <row r="83" s="1" customFormat="1" ht="16.5" customHeight="1">
      <c r="B83" s="38"/>
      <c r="C83" s="39"/>
      <c r="D83" s="39"/>
      <c r="E83" s="64" t="str">
        <f>E13</f>
        <v>04 - SO 04 - TO Ústí n. L. západ</v>
      </c>
      <c r="F83" s="39"/>
      <c r="G83" s="39"/>
      <c r="H83" s="39"/>
      <c r="I83" s="143"/>
      <c r="J83" s="39"/>
      <c r="K83" s="39"/>
      <c r="L83" s="43"/>
    </row>
    <row r="84" s="1" customFormat="1" ht="6.96" customHeight="1">
      <c r="B84" s="38"/>
      <c r="C84" s="39"/>
      <c r="D84" s="39"/>
      <c r="E84" s="39"/>
      <c r="F84" s="39"/>
      <c r="G84" s="39"/>
      <c r="H84" s="39"/>
      <c r="I84" s="143"/>
      <c r="J84" s="39"/>
      <c r="K84" s="39"/>
      <c r="L84" s="43"/>
    </row>
    <row r="85" s="1" customFormat="1" ht="12" customHeight="1">
      <c r="B85" s="38"/>
      <c r="C85" s="32" t="s">
        <v>21</v>
      </c>
      <c r="D85" s="39"/>
      <c r="E85" s="39"/>
      <c r="F85" s="27" t="str">
        <f>F16</f>
        <v>obvod ST Ústí nad Labem</v>
      </c>
      <c r="G85" s="39"/>
      <c r="H85" s="39"/>
      <c r="I85" s="145" t="s">
        <v>23</v>
      </c>
      <c r="J85" s="67" t="str">
        <f>IF(J16="","",J16)</f>
        <v>7. 6. 2019</v>
      </c>
      <c r="K85" s="39"/>
      <c r="L85" s="43"/>
    </row>
    <row r="86" s="1" customFormat="1" ht="6.96" customHeight="1">
      <c r="B86" s="38"/>
      <c r="C86" s="39"/>
      <c r="D86" s="39"/>
      <c r="E86" s="39"/>
      <c r="F86" s="39"/>
      <c r="G86" s="39"/>
      <c r="H86" s="39"/>
      <c r="I86" s="143"/>
      <c r="J86" s="39"/>
      <c r="K86" s="39"/>
      <c r="L86" s="43"/>
    </row>
    <row r="87" s="1" customFormat="1" ht="13.65" customHeight="1">
      <c r="B87" s="38"/>
      <c r="C87" s="32" t="s">
        <v>25</v>
      </c>
      <c r="D87" s="39"/>
      <c r="E87" s="39"/>
      <c r="F87" s="27" t="str">
        <f>E19</f>
        <v>SŽDC s.o., OŘ Ústí n.L., ST Ústí n.L.</v>
      </c>
      <c r="G87" s="39"/>
      <c r="H87" s="39"/>
      <c r="I87" s="145" t="s">
        <v>33</v>
      </c>
      <c r="J87" s="36" t="str">
        <f>E25</f>
        <v xml:space="preserve"> </v>
      </c>
      <c r="K87" s="39"/>
      <c r="L87" s="43"/>
    </row>
    <row r="88" s="1" customFormat="1" ht="13.65" customHeight="1">
      <c r="B88" s="38"/>
      <c r="C88" s="32" t="s">
        <v>31</v>
      </c>
      <c r="D88" s="39"/>
      <c r="E88" s="39"/>
      <c r="F88" s="27" t="str">
        <f>IF(E22="","",E22)</f>
        <v>Vyplň údaj</v>
      </c>
      <c r="G88" s="39"/>
      <c r="H88" s="39"/>
      <c r="I88" s="145" t="s">
        <v>36</v>
      </c>
      <c r="J88" s="36" t="str">
        <f>E28</f>
        <v xml:space="preserve"> </v>
      </c>
      <c r="K88" s="39"/>
      <c r="L88" s="43"/>
    </row>
    <row r="89" s="1" customFormat="1" ht="10.32" customHeight="1">
      <c r="B89" s="38"/>
      <c r="C89" s="39"/>
      <c r="D89" s="39"/>
      <c r="E89" s="39"/>
      <c r="F89" s="39"/>
      <c r="G89" s="39"/>
      <c r="H89" s="39"/>
      <c r="I89" s="143"/>
      <c r="J89" s="39"/>
      <c r="K89" s="39"/>
      <c r="L89" s="43"/>
    </row>
    <row r="90" s="8" customFormat="1" ht="29.28" customHeight="1">
      <c r="B90" s="177"/>
      <c r="C90" s="178" t="s">
        <v>149</v>
      </c>
      <c r="D90" s="179" t="s">
        <v>58</v>
      </c>
      <c r="E90" s="179" t="s">
        <v>54</v>
      </c>
      <c r="F90" s="179" t="s">
        <v>55</v>
      </c>
      <c r="G90" s="179" t="s">
        <v>150</v>
      </c>
      <c r="H90" s="179" t="s">
        <v>151</v>
      </c>
      <c r="I90" s="180" t="s">
        <v>152</v>
      </c>
      <c r="J90" s="179" t="s">
        <v>146</v>
      </c>
      <c r="K90" s="181" t="s">
        <v>153</v>
      </c>
      <c r="L90" s="182"/>
      <c r="M90" s="87" t="s">
        <v>19</v>
      </c>
      <c r="N90" s="88" t="s">
        <v>43</v>
      </c>
      <c r="O90" s="88" t="s">
        <v>154</v>
      </c>
      <c r="P90" s="88" t="s">
        <v>155</v>
      </c>
      <c r="Q90" s="88" t="s">
        <v>156</v>
      </c>
      <c r="R90" s="88" t="s">
        <v>157</v>
      </c>
      <c r="S90" s="88" t="s">
        <v>158</v>
      </c>
      <c r="T90" s="89" t="s">
        <v>159</v>
      </c>
    </row>
    <row r="91" s="1" customFormat="1" ht="22.8" customHeight="1">
      <c r="B91" s="38"/>
      <c r="C91" s="94" t="s">
        <v>160</v>
      </c>
      <c r="D91" s="39"/>
      <c r="E91" s="39"/>
      <c r="F91" s="39"/>
      <c r="G91" s="39"/>
      <c r="H91" s="39"/>
      <c r="I91" s="143"/>
      <c r="J91" s="183">
        <f>BK91</f>
        <v>0</v>
      </c>
      <c r="K91" s="39"/>
      <c r="L91" s="43"/>
      <c r="M91" s="90"/>
      <c r="N91" s="91"/>
      <c r="O91" s="91"/>
      <c r="P91" s="184">
        <f>SUM(P92:P130)</f>
        <v>0</v>
      </c>
      <c r="Q91" s="91"/>
      <c r="R91" s="184">
        <f>SUM(R92:R130)</f>
        <v>1237.5</v>
      </c>
      <c r="S91" s="91"/>
      <c r="T91" s="185">
        <f>SUM(T92:T130)</f>
        <v>0</v>
      </c>
      <c r="AT91" s="17" t="s">
        <v>72</v>
      </c>
      <c r="AU91" s="17" t="s">
        <v>147</v>
      </c>
      <c r="BK91" s="186">
        <f>SUM(BK92:BK130)</f>
        <v>0</v>
      </c>
    </row>
    <row r="92" s="1" customFormat="1" ht="45" customHeight="1">
      <c r="B92" s="38"/>
      <c r="C92" s="187" t="s">
        <v>80</v>
      </c>
      <c r="D92" s="187" t="s">
        <v>161</v>
      </c>
      <c r="E92" s="188" t="s">
        <v>598</v>
      </c>
      <c r="F92" s="189" t="s">
        <v>657</v>
      </c>
      <c r="G92" s="190" t="s">
        <v>164</v>
      </c>
      <c r="H92" s="191">
        <v>7.7850000000000001</v>
      </c>
      <c r="I92" s="192"/>
      <c r="J92" s="193">
        <f>ROUND(I92*H92,2)</f>
        <v>0</v>
      </c>
      <c r="K92" s="189" t="s">
        <v>165</v>
      </c>
      <c r="L92" s="43"/>
      <c r="M92" s="194" t="s">
        <v>19</v>
      </c>
      <c r="N92" s="195" t="s">
        <v>44</v>
      </c>
      <c r="O92" s="79"/>
      <c r="P92" s="196">
        <f>O92*H92</f>
        <v>0</v>
      </c>
      <c r="Q92" s="196">
        <v>0</v>
      </c>
      <c r="R92" s="196">
        <f>Q92*H92</f>
        <v>0</v>
      </c>
      <c r="S92" s="196">
        <v>0</v>
      </c>
      <c r="T92" s="197">
        <f>S92*H92</f>
        <v>0</v>
      </c>
      <c r="AR92" s="17" t="s">
        <v>166</v>
      </c>
      <c r="AT92" s="17" t="s">
        <v>161</v>
      </c>
      <c r="AU92" s="17" t="s">
        <v>73</v>
      </c>
      <c r="AY92" s="17" t="s">
        <v>167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17" t="s">
        <v>80</v>
      </c>
      <c r="BK92" s="198">
        <f>ROUND(I92*H92,2)</f>
        <v>0</v>
      </c>
      <c r="BL92" s="17" t="s">
        <v>166</v>
      </c>
      <c r="BM92" s="17" t="s">
        <v>897</v>
      </c>
    </row>
    <row r="93" s="1" customFormat="1">
      <c r="B93" s="38"/>
      <c r="C93" s="39"/>
      <c r="D93" s="199" t="s">
        <v>169</v>
      </c>
      <c r="E93" s="39"/>
      <c r="F93" s="200" t="s">
        <v>659</v>
      </c>
      <c r="G93" s="39"/>
      <c r="H93" s="39"/>
      <c r="I93" s="143"/>
      <c r="J93" s="39"/>
      <c r="K93" s="39"/>
      <c r="L93" s="43"/>
      <c r="M93" s="201"/>
      <c r="N93" s="79"/>
      <c r="O93" s="79"/>
      <c r="P93" s="79"/>
      <c r="Q93" s="79"/>
      <c r="R93" s="79"/>
      <c r="S93" s="79"/>
      <c r="T93" s="80"/>
      <c r="AT93" s="17" t="s">
        <v>169</v>
      </c>
      <c r="AU93" s="17" t="s">
        <v>73</v>
      </c>
    </row>
    <row r="94" s="9" customFormat="1">
      <c r="B94" s="202"/>
      <c r="C94" s="203"/>
      <c r="D94" s="199" t="s">
        <v>171</v>
      </c>
      <c r="E94" s="204" t="s">
        <v>19</v>
      </c>
      <c r="F94" s="205" t="s">
        <v>898</v>
      </c>
      <c r="G94" s="203"/>
      <c r="H94" s="204" t="s">
        <v>19</v>
      </c>
      <c r="I94" s="206"/>
      <c r="J94" s="203"/>
      <c r="K94" s="203"/>
      <c r="L94" s="207"/>
      <c r="M94" s="208"/>
      <c r="N94" s="209"/>
      <c r="O94" s="209"/>
      <c r="P94" s="209"/>
      <c r="Q94" s="209"/>
      <c r="R94" s="209"/>
      <c r="S94" s="209"/>
      <c r="T94" s="210"/>
      <c r="AT94" s="211" t="s">
        <v>171</v>
      </c>
      <c r="AU94" s="211" t="s">
        <v>73</v>
      </c>
      <c r="AV94" s="9" t="s">
        <v>80</v>
      </c>
      <c r="AW94" s="9" t="s">
        <v>35</v>
      </c>
      <c r="AX94" s="9" t="s">
        <v>73</v>
      </c>
      <c r="AY94" s="211" t="s">
        <v>167</v>
      </c>
    </row>
    <row r="95" s="10" customFormat="1">
      <c r="B95" s="212"/>
      <c r="C95" s="213"/>
      <c r="D95" s="199" t="s">
        <v>171</v>
      </c>
      <c r="E95" s="214" t="s">
        <v>19</v>
      </c>
      <c r="F95" s="215" t="s">
        <v>687</v>
      </c>
      <c r="G95" s="213"/>
      <c r="H95" s="216">
        <v>0.75</v>
      </c>
      <c r="I95" s="217"/>
      <c r="J95" s="213"/>
      <c r="K95" s="213"/>
      <c r="L95" s="218"/>
      <c r="M95" s="219"/>
      <c r="N95" s="220"/>
      <c r="O95" s="220"/>
      <c r="P95" s="220"/>
      <c r="Q95" s="220"/>
      <c r="R95" s="220"/>
      <c r="S95" s="220"/>
      <c r="T95" s="221"/>
      <c r="AT95" s="222" t="s">
        <v>171</v>
      </c>
      <c r="AU95" s="222" t="s">
        <v>73</v>
      </c>
      <c r="AV95" s="10" t="s">
        <v>82</v>
      </c>
      <c r="AW95" s="10" t="s">
        <v>35</v>
      </c>
      <c r="AX95" s="10" t="s">
        <v>73</v>
      </c>
      <c r="AY95" s="222" t="s">
        <v>167</v>
      </c>
    </row>
    <row r="96" s="9" customFormat="1">
      <c r="B96" s="202"/>
      <c r="C96" s="203"/>
      <c r="D96" s="199" t="s">
        <v>171</v>
      </c>
      <c r="E96" s="204" t="s">
        <v>19</v>
      </c>
      <c r="F96" s="205" t="s">
        <v>899</v>
      </c>
      <c r="G96" s="203"/>
      <c r="H96" s="204" t="s">
        <v>19</v>
      </c>
      <c r="I96" s="206"/>
      <c r="J96" s="203"/>
      <c r="K96" s="203"/>
      <c r="L96" s="207"/>
      <c r="M96" s="208"/>
      <c r="N96" s="209"/>
      <c r="O96" s="209"/>
      <c r="P96" s="209"/>
      <c r="Q96" s="209"/>
      <c r="R96" s="209"/>
      <c r="S96" s="209"/>
      <c r="T96" s="210"/>
      <c r="AT96" s="211" t="s">
        <v>171</v>
      </c>
      <c r="AU96" s="211" t="s">
        <v>73</v>
      </c>
      <c r="AV96" s="9" t="s">
        <v>80</v>
      </c>
      <c r="AW96" s="9" t="s">
        <v>35</v>
      </c>
      <c r="AX96" s="9" t="s">
        <v>73</v>
      </c>
      <c r="AY96" s="211" t="s">
        <v>167</v>
      </c>
    </row>
    <row r="97" s="10" customFormat="1">
      <c r="B97" s="212"/>
      <c r="C97" s="213"/>
      <c r="D97" s="199" t="s">
        <v>171</v>
      </c>
      <c r="E97" s="214" t="s">
        <v>19</v>
      </c>
      <c r="F97" s="215" t="s">
        <v>900</v>
      </c>
      <c r="G97" s="213"/>
      <c r="H97" s="216">
        <v>0.60899999999999999</v>
      </c>
      <c r="I97" s="217"/>
      <c r="J97" s="213"/>
      <c r="K97" s="213"/>
      <c r="L97" s="218"/>
      <c r="M97" s="219"/>
      <c r="N97" s="220"/>
      <c r="O97" s="220"/>
      <c r="P97" s="220"/>
      <c r="Q97" s="220"/>
      <c r="R97" s="220"/>
      <c r="S97" s="220"/>
      <c r="T97" s="221"/>
      <c r="AT97" s="222" t="s">
        <v>171</v>
      </c>
      <c r="AU97" s="222" t="s">
        <v>73</v>
      </c>
      <c r="AV97" s="10" t="s">
        <v>82</v>
      </c>
      <c r="AW97" s="10" t="s">
        <v>35</v>
      </c>
      <c r="AX97" s="10" t="s">
        <v>73</v>
      </c>
      <c r="AY97" s="222" t="s">
        <v>167</v>
      </c>
    </row>
    <row r="98" s="9" customFormat="1">
      <c r="B98" s="202"/>
      <c r="C98" s="203"/>
      <c r="D98" s="199" t="s">
        <v>171</v>
      </c>
      <c r="E98" s="204" t="s">
        <v>19</v>
      </c>
      <c r="F98" s="205" t="s">
        <v>901</v>
      </c>
      <c r="G98" s="203"/>
      <c r="H98" s="204" t="s">
        <v>19</v>
      </c>
      <c r="I98" s="206"/>
      <c r="J98" s="203"/>
      <c r="K98" s="203"/>
      <c r="L98" s="207"/>
      <c r="M98" s="208"/>
      <c r="N98" s="209"/>
      <c r="O98" s="209"/>
      <c r="P98" s="209"/>
      <c r="Q98" s="209"/>
      <c r="R98" s="209"/>
      <c r="S98" s="209"/>
      <c r="T98" s="210"/>
      <c r="AT98" s="211" t="s">
        <v>171</v>
      </c>
      <c r="AU98" s="211" t="s">
        <v>73</v>
      </c>
      <c r="AV98" s="9" t="s">
        <v>80</v>
      </c>
      <c r="AW98" s="9" t="s">
        <v>35</v>
      </c>
      <c r="AX98" s="9" t="s">
        <v>73</v>
      </c>
      <c r="AY98" s="211" t="s">
        <v>167</v>
      </c>
    </row>
    <row r="99" s="10" customFormat="1">
      <c r="B99" s="212"/>
      <c r="C99" s="213"/>
      <c r="D99" s="199" t="s">
        <v>171</v>
      </c>
      <c r="E99" s="214" t="s">
        <v>19</v>
      </c>
      <c r="F99" s="215" t="s">
        <v>173</v>
      </c>
      <c r="G99" s="213"/>
      <c r="H99" s="216">
        <v>0.59999999999999998</v>
      </c>
      <c r="I99" s="217"/>
      <c r="J99" s="213"/>
      <c r="K99" s="213"/>
      <c r="L99" s="218"/>
      <c r="M99" s="219"/>
      <c r="N99" s="220"/>
      <c r="O99" s="220"/>
      <c r="P99" s="220"/>
      <c r="Q99" s="220"/>
      <c r="R99" s="220"/>
      <c r="S99" s="220"/>
      <c r="T99" s="221"/>
      <c r="AT99" s="222" t="s">
        <v>171</v>
      </c>
      <c r="AU99" s="222" t="s">
        <v>73</v>
      </c>
      <c r="AV99" s="10" t="s">
        <v>82</v>
      </c>
      <c r="AW99" s="10" t="s">
        <v>35</v>
      </c>
      <c r="AX99" s="10" t="s">
        <v>73</v>
      </c>
      <c r="AY99" s="222" t="s">
        <v>167</v>
      </c>
    </row>
    <row r="100" s="9" customFormat="1">
      <c r="B100" s="202"/>
      <c r="C100" s="203"/>
      <c r="D100" s="199" t="s">
        <v>171</v>
      </c>
      <c r="E100" s="204" t="s">
        <v>19</v>
      </c>
      <c r="F100" s="205" t="s">
        <v>902</v>
      </c>
      <c r="G100" s="203"/>
      <c r="H100" s="204" t="s">
        <v>19</v>
      </c>
      <c r="I100" s="206"/>
      <c r="J100" s="203"/>
      <c r="K100" s="203"/>
      <c r="L100" s="207"/>
      <c r="M100" s="208"/>
      <c r="N100" s="209"/>
      <c r="O100" s="209"/>
      <c r="P100" s="209"/>
      <c r="Q100" s="209"/>
      <c r="R100" s="209"/>
      <c r="S100" s="209"/>
      <c r="T100" s="210"/>
      <c r="AT100" s="211" t="s">
        <v>171</v>
      </c>
      <c r="AU100" s="211" t="s">
        <v>73</v>
      </c>
      <c r="AV100" s="9" t="s">
        <v>80</v>
      </c>
      <c r="AW100" s="9" t="s">
        <v>35</v>
      </c>
      <c r="AX100" s="9" t="s">
        <v>73</v>
      </c>
      <c r="AY100" s="211" t="s">
        <v>167</v>
      </c>
    </row>
    <row r="101" s="10" customFormat="1">
      <c r="B101" s="212"/>
      <c r="C101" s="213"/>
      <c r="D101" s="199" t="s">
        <v>171</v>
      </c>
      <c r="E101" s="214" t="s">
        <v>19</v>
      </c>
      <c r="F101" s="215" t="s">
        <v>903</v>
      </c>
      <c r="G101" s="213"/>
      <c r="H101" s="216">
        <v>0.32000000000000001</v>
      </c>
      <c r="I101" s="217"/>
      <c r="J101" s="213"/>
      <c r="K101" s="213"/>
      <c r="L101" s="218"/>
      <c r="M101" s="219"/>
      <c r="N101" s="220"/>
      <c r="O101" s="220"/>
      <c r="P101" s="220"/>
      <c r="Q101" s="220"/>
      <c r="R101" s="220"/>
      <c r="S101" s="220"/>
      <c r="T101" s="221"/>
      <c r="AT101" s="222" t="s">
        <v>171</v>
      </c>
      <c r="AU101" s="222" t="s">
        <v>73</v>
      </c>
      <c r="AV101" s="10" t="s">
        <v>82</v>
      </c>
      <c r="AW101" s="10" t="s">
        <v>35</v>
      </c>
      <c r="AX101" s="10" t="s">
        <v>73</v>
      </c>
      <c r="AY101" s="222" t="s">
        <v>167</v>
      </c>
    </row>
    <row r="102" s="9" customFormat="1">
      <c r="B102" s="202"/>
      <c r="C102" s="203"/>
      <c r="D102" s="199" t="s">
        <v>171</v>
      </c>
      <c r="E102" s="204" t="s">
        <v>19</v>
      </c>
      <c r="F102" s="205" t="s">
        <v>904</v>
      </c>
      <c r="G102" s="203"/>
      <c r="H102" s="204" t="s">
        <v>19</v>
      </c>
      <c r="I102" s="206"/>
      <c r="J102" s="203"/>
      <c r="K102" s="203"/>
      <c r="L102" s="207"/>
      <c r="M102" s="208"/>
      <c r="N102" s="209"/>
      <c r="O102" s="209"/>
      <c r="P102" s="209"/>
      <c r="Q102" s="209"/>
      <c r="R102" s="209"/>
      <c r="S102" s="209"/>
      <c r="T102" s="210"/>
      <c r="AT102" s="211" t="s">
        <v>171</v>
      </c>
      <c r="AU102" s="211" t="s">
        <v>73</v>
      </c>
      <c r="AV102" s="9" t="s">
        <v>80</v>
      </c>
      <c r="AW102" s="9" t="s">
        <v>35</v>
      </c>
      <c r="AX102" s="9" t="s">
        <v>73</v>
      </c>
      <c r="AY102" s="211" t="s">
        <v>167</v>
      </c>
    </row>
    <row r="103" s="10" customFormat="1">
      <c r="B103" s="212"/>
      <c r="C103" s="213"/>
      <c r="D103" s="199" t="s">
        <v>171</v>
      </c>
      <c r="E103" s="214" t="s">
        <v>19</v>
      </c>
      <c r="F103" s="215" t="s">
        <v>905</v>
      </c>
      <c r="G103" s="213"/>
      <c r="H103" s="216">
        <v>0.82999999999999996</v>
      </c>
      <c r="I103" s="217"/>
      <c r="J103" s="213"/>
      <c r="K103" s="213"/>
      <c r="L103" s="218"/>
      <c r="M103" s="219"/>
      <c r="N103" s="220"/>
      <c r="O103" s="220"/>
      <c r="P103" s="220"/>
      <c r="Q103" s="220"/>
      <c r="R103" s="220"/>
      <c r="S103" s="220"/>
      <c r="T103" s="221"/>
      <c r="AT103" s="222" t="s">
        <v>171</v>
      </c>
      <c r="AU103" s="222" t="s">
        <v>73</v>
      </c>
      <c r="AV103" s="10" t="s">
        <v>82</v>
      </c>
      <c r="AW103" s="10" t="s">
        <v>35</v>
      </c>
      <c r="AX103" s="10" t="s">
        <v>73</v>
      </c>
      <c r="AY103" s="222" t="s">
        <v>167</v>
      </c>
    </row>
    <row r="104" s="9" customFormat="1">
      <c r="B104" s="202"/>
      <c r="C104" s="203"/>
      <c r="D104" s="199" t="s">
        <v>171</v>
      </c>
      <c r="E104" s="204" t="s">
        <v>19</v>
      </c>
      <c r="F104" s="205" t="s">
        <v>906</v>
      </c>
      <c r="G104" s="203"/>
      <c r="H104" s="204" t="s">
        <v>19</v>
      </c>
      <c r="I104" s="206"/>
      <c r="J104" s="203"/>
      <c r="K104" s="203"/>
      <c r="L104" s="207"/>
      <c r="M104" s="208"/>
      <c r="N104" s="209"/>
      <c r="O104" s="209"/>
      <c r="P104" s="209"/>
      <c r="Q104" s="209"/>
      <c r="R104" s="209"/>
      <c r="S104" s="209"/>
      <c r="T104" s="210"/>
      <c r="AT104" s="211" t="s">
        <v>171</v>
      </c>
      <c r="AU104" s="211" t="s">
        <v>73</v>
      </c>
      <c r="AV104" s="9" t="s">
        <v>80</v>
      </c>
      <c r="AW104" s="9" t="s">
        <v>35</v>
      </c>
      <c r="AX104" s="9" t="s">
        <v>73</v>
      </c>
      <c r="AY104" s="211" t="s">
        <v>167</v>
      </c>
    </row>
    <row r="105" s="10" customFormat="1">
      <c r="B105" s="212"/>
      <c r="C105" s="213"/>
      <c r="D105" s="199" t="s">
        <v>171</v>
      </c>
      <c r="E105" s="214" t="s">
        <v>19</v>
      </c>
      <c r="F105" s="215" t="s">
        <v>907</v>
      </c>
      <c r="G105" s="213"/>
      <c r="H105" s="216">
        <v>0.52500000000000002</v>
      </c>
      <c r="I105" s="217"/>
      <c r="J105" s="213"/>
      <c r="K105" s="213"/>
      <c r="L105" s="218"/>
      <c r="M105" s="219"/>
      <c r="N105" s="220"/>
      <c r="O105" s="220"/>
      <c r="P105" s="220"/>
      <c r="Q105" s="220"/>
      <c r="R105" s="220"/>
      <c r="S105" s="220"/>
      <c r="T105" s="221"/>
      <c r="AT105" s="222" t="s">
        <v>171</v>
      </c>
      <c r="AU105" s="222" t="s">
        <v>73</v>
      </c>
      <c r="AV105" s="10" t="s">
        <v>82</v>
      </c>
      <c r="AW105" s="10" t="s">
        <v>35</v>
      </c>
      <c r="AX105" s="10" t="s">
        <v>73</v>
      </c>
      <c r="AY105" s="222" t="s">
        <v>167</v>
      </c>
    </row>
    <row r="106" s="9" customFormat="1">
      <c r="B106" s="202"/>
      <c r="C106" s="203"/>
      <c r="D106" s="199" t="s">
        <v>171</v>
      </c>
      <c r="E106" s="204" t="s">
        <v>19</v>
      </c>
      <c r="F106" s="205" t="s">
        <v>908</v>
      </c>
      <c r="G106" s="203"/>
      <c r="H106" s="204" t="s">
        <v>19</v>
      </c>
      <c r="I106" s="206"/>
      <c r="J106" s="203"/>
      <c r="K106" s="203"/>
      <c r="L106" s="207"/>
      <c r="M106" s="208"/>
      <c r="N106" s="209"/>
      <c r="O106" s="209"/>
      <c r="P106" s="209"/>
      <c r="Q106" s="209"/>
      <c r="R106" s="209"/>
      <c r="S106" s="209"/>
      <c r="T106" s="210"/>
      <c r="AT106" s="211" t="s">
        <v>171</v>
      </c>
      <c r="AU106" s="211" t="s">
        <v>73</v>
      </c>
      <c r="AV106" s="9" t="s">
        <v>80</v>
      </c>
      <c r="AW106" s="9" t="s">
        <v>35</v>
      </c>
      <c r="AX106" s="9" t="s">
        <v>73</v>
      </c>
      <c r="AY106" s="211" t="s">
        <v>167</v>
      </c>
    </row>
    <row r="107" s="10" customFormat="1">
      <c r="B107" s="212"/>
      <c r="C107" s="213"/>
      <c r="D107" s="199" t="s">
        <v>171</v>
      </c>
      <c r="E107" s="214" t="s">
        <v>19</v>
      </c>
      <c r="F107" s="215" t="s">
        <v>909</v>
      </c>
      <c r="G107" s="213"/>
      <c r="H107" s="216">
        <v>0.94199999999999995</v>
      </c>
      <c r="I107" s="217"/>
      <c r="J107" s="213"/>
      <c r="K107" s="213"/>
      <c r="L107" s="218"/>
      <c r="M107" s="219"/>
      <c r="N107" s="220"/>
      <c r="O107" s="220"/>
      <c r="P107" s="220"/>
      <c r="Q107" s="220"/>
      <c r="R107" s="220"/>
      <c r="S107" s="220"/>
      <c r="T107" s="221"/>
      <c r="AT107" s="222" t="s">
        <v>171</v>
      </c>
      <c r="AU107" s="222" t="s">
        <v>73</v>
      </c>
      <c r="AV107" s="10" t="s">
        <v>82</v>
      </c>
      <c r="AW107" s="10" t="s">
        <v>35</v>
      </c>
      <c r="AX107" s="10" t="s">
        <v>73</v>
      </c>
      <c r="AY107" s="222" t="s">
        <v>167</v>
      </c>
    </row>
    <row r="108" s="9" customFormat="1">
      <c r="B108" s="202"/>
      <c r="C108" s="203"/>
      <c r="D108" s="199" t="s">
        <v>171</v>
      </c>
      <c r="E108" s="204" t="s">
        <v>19</v>
      </c>
      <c r="F108" s="205" t="s">
        <v>910</v>
      </c>
      <c r="G108" s="203"/>
      <c r="H108" s="204" t="s">
        <v>19</v>
      </c>
      <c r="I108" s="206"/>
      <c r="J108" s="203"/>
      <c r="K108" s="203"/>
      <c r="L108" s="207"/>
      <c r="M108" s="208"/>
      <c r="N108" s="209"/>
      <c r="O108" s="209"/>
      <c r="P108" s="209"/>
      <c r="Q108" s="209"/>
      <c r="R108" s="209"/>
      <c r="S108" s="209"/>
      <c r="T108" s="210"/>
      <c r="AT108" s="211" t="s">
        <v>171</v>
      </c>
      <c r="AU108" s="211" t="s">
        <v>73</v>
      </c>
      <c r="AV108" s="9" t="s">
        <v>80</v>
      </c>
      <c r="AW108" s="9" t="s">
        <v>35</v>
      </c>
      <c r="AX108" s="9" t="s">
        <v>73</v>
      </c>
      <c r="AY108" s="211" t="s">
        <v>167</v>
      </c>
    </row>
    <row r="109" s="10" customFormat="1">
      <c r="B109" s="212"/>
      <c r="C109" s="213"/>
      <c r="D109" s="199" t="s">
        <v>171</v>
      </c>
      <c r="E109" s="214" t="s">
        <v>19</v>
      </c>
      <c r="F109" s="215" t="s">
        <v>900</v>
      </c>
      <c r="G109" s="213"/>
      <c r="H109" s="216">
        <v>0.60899999999999999</v>
      </c>
      <c r="I109" s="217"/>
      <c r="J109" s="213"/>
      <c r="K109" s="213"/>
      <c r="L109" s="218"/>
      <c r="M109" s="219"/>
      <c r="N109" s="220"/>
      <c r="O109" s="220"/>
      <c r="P109" s="220"/>
      <c r="Q109" s="220"/>
      <c r="R109" s="220"/>
      <c r="S109" s="220"/>
      <c r="T109" s="221"/>
      <c r="AT109" s="222" t="s">
        <v>171</v>
      </c>
      <c r="AU109" s="222" t="s">
        <v>73</v>
      </c>
      <c r="AV109" s="10" t="s">
        <v>82</v>
      </c>
      <c r="AW109" s="10" t="s">
        <v>35</v>
      </c>
      <c r="AX109" s="10" t="s">
        <v>73</v>
      </c>
      <c r="AY109" s="222" t="s">
        <v>167</v>
      </c>
    </row>
    <row r="110" s="9" customFormat="1">
      <c r="B110" s="202"/>
      <c r="C110" s="203"/>
      <c r="D110" s="199" t="s">
        <v>171</v>
      </c>
      <c r="E110" s="204" t="s">
        <v>19</v>
      </c>
      <c r="F110" s="205" t="s">
        <v>911</v>
      </c>
      <c r="G110" s="203"/>
      <c r="H110" s="204" t="s">
        <v>19</v>
      </c>
      <c r="I110" s="206"/>
      <c r="J110" s="203"/>
      <c r="K110" s="203"/>
      <c r="L110" s="207"/>
      <c r="M110" s="208"/>
      <c r="N110" s="209"/>
      <c r="O110" s="209"/>
      <c r="P110" s="209"/>
      <c r="Q110" s="209"/>
      <c r="R110" s="209"/>
      <c r="S110" s="209"/>
      <c r="T110" s="210"/>
      <c r="AT110" s="211" t="s">
        <v>171</v>
      </c>
      <c r="AU110" s="211" t="s">
        <v>73</v>
      </c>
      <c r="AV110" s="9" t="s">
        <v>80</v>
      </c>
      <c r="AW110" s="9" t="s">
        <v>35</v>
      </c>
      <c r="AX110" s="9" t="s">
        <v>73</v>
      </c>
      <c r="AY110" s="211" t="s">
        <v>167</v>
      </c>
    </row>
    <row r="111" s="10" customFormat="1">
      <c r="B111" s="212"/>
      <c r="C111" s="213"/>
      <c r="D111" s="199" t="s">
        <v>171</v>
      </c>
      <c r="E111" s="214" t="s">
        <v>19</v>
      </c>
      <c r="F111" s="215" t="s">
        <v>667</v>
      </c>
      <c r="G111" s="213"/>
      <c r="H111" s="216">
        <v>0.29999999999999999</v>
      </c>
      <c r="I111" s="217"/>
      <c r="J111" s="213"/>
      <c r="K111" s="213"/>
      <c r="L111" s="218"/>
      <c r="M111" s="219"/>
      <c r="N111" s="220"/>
      <c r="O111" s="220"/>
      <c r="P111" s="220"/>
      <c r="Q111" s="220"/>
      <c r="R111" s="220"/>
      <c r="S111" s="220"/>
      <c r="T111" s="221"/>
      <c r="AT111" s="222" t="s">
        <v>171</v>
      </c>
      <c r="AU111" s="222" t="s">
        <v>73</v>
      </c>
      <c r="AV111" s="10" t="s">
        <v>82</v>
      </c>
      <c r="AW111" s="10" t="s">
        <v>35</v>
      </c>
      <c r="AX111" s="10" t="s">
        <v>73</v>
      </c>
      <c r="AY111" s="222" t="s">
        <v>167</v>
      </c>
    </row>
    <row r="112" s="9" customFormat="1">
      <c r="B112" s="202"/>
      <c r="C112" s="203"/>
      <c r="D112" s="199" t="s">
        <v>171</v>
      </c>
      <c r="E112" s="204" t="s">
        <v>19</v>
      </c>
      <c r="F112" s="205" t="s">
        <v>912</v>
      </c>
      <c r="G112" s="203"/>
      <c r="H112" s="204" t="s">
        <v>19</v>
      </c>
      <c r="I112" s="206"/>
      <c r="J112" s="203"/>
      <c r="K112" s="203"/>
      <c r="L112" s="207"/>
      <c r="M112" s="208"/>
      <c r="N112" s="209"/>
      <c r="O112" s="209"/>
      <c r="P112" s="209"/>
      <c r="Q112" s="209"/>
      <c r="R112" s="209"/>
      <c r="S112" s="209"/>
      <c r="T112" s="210"/>
      <c r="AT112" s="211" t="s">
        <v>171</v>
      </c>
      <c r="AU112" s="211" t="s">
        <v>73</v>
      </c>
      <c r="AV112" s="9" t="s">
        <v>80</v>
      </c>
      <c r="AW112" s="9" t="s">
        <v>35</v>
      </c>
      <c r="AX112" s="9" t="s">
        <v>73</v>
      </c>
      <c r="AY112" s="211" t="s">
        <v>167</v>
      </c>
    </row>
    <row r="113" s="10" customFormat="1">
      <c r="B113" s="212"/>
      <c r="C113" s="213"/>
      <c r="D113" s="199" t="s">
        <v>171</v>
      </c>
      <c r="E113" s="214" t="s">
        <v>19</v>
      </c>
      <c r="F113" s="215" t="s">
        <v>667</v>
      </c>
      <c r="G113" s="213"/>
      <c r="H113" s="216">
        <v>0.29999999999999999</v>
      </c>
      <c r="I113" s="217"/>
      <c r="J113" s="213"/>
      <c r="K113" s="213"/>
      <c r="L113" s="218"/>
      <c r="M113" s="219"/>
      <c r="N113" s="220"/>
      <c r="O113" s="220"/>
      <c r="P113" s="220"/>
      <c r="Q113" s="220"/>
      <c r="R113" s="220"/>
      <c r="S113" s="220"/>
      <c r="T113" s="221"/>
      <c r="AT113" s="222" t="s">
        <v>171</v>
      </c>
      <c r="AU113" s="222" t="s">
        <v>73</v>
      </c>
      <c r="AV113" s="10" t="s">
        <v>82</v>
      </c>
      <c r="AW113" s="10" t="s">
        <v>35</v>
      </c>
      <c r="AX113" s="10" t="s">
        <v>73</v>
      </c>
      <c r="AY113" s="222" t="s">
        <v>167</v>
      </c>
    </row>
    <row r="114" s="9" customFormat="1">
      <c r="B114" s="202"/>
      <c r="C114" s="203"/>
      <c r="D114" s="199" t="s">
        <v>171</v>
      </c>
      <c r="E114" s="204" t="s">
        <v>19</v>
      </c>
      <c r="F114" s="205" t="s">
        <v>913</v>
      </c>
      <c r="G114" s="203"/>
      <c r="H114" s="204" t="s">
        <v>19</v>
      </c>
      <c r="I114" s="206"/>
      <c r="J114" s="203"/>
      <c r="K114" s="203"/>
      <c r="L114" s="207"/>
      <c r="M114" s="208"/>
      <c r="N114" s="209"/>
      <c r="O114" s="209"/>
      <c r="P114" s="209"/>
      <c r="Q114" s="209"/>
      <c r="R114" s="209"/>
      <c r="S114" s="209"/>
      <c r="T114" s="210"/>
      <c r="AT114" s="211" t="s">
        <v>171</v>
      </c>
      <c r="AU114" s="211" t="s">
        <v>73</v>
      </c>
      <c r="AV114" s="9" t="s">
        <v>80</v>
      </c>
      <c r="AW114" s="9" t="s">
        <v>35</v>
      </c>
      <c r="AX114" s="9" t="s">
        <v>73</v>
      </c>
      <c r="AY114" s="211" t="s">
        <v>167</v>
      </c>
    </row>
    <row r="115" s="10" customFormat="1">
      <c r="B115" s="212"/>
      <c r="C115" s="213"/>
      <c r="D115" s="199" t="s">
        <v>171</v>
      </c>
      <c r="E115" s="214" t="s">
        <v>19</v>
      </c>
      <c r="F115" s="215" t="s">
        <v>671</v>
      </c>
      <c r="G115" s="213"/>
      <c r="H115" s="216">
        <v>1</v>
      </c>
      <c r="I115" s="217"/>
      <c r="J115" s="213"/>
      <c r="K115" s="213"/>
      <c r="L115" s="218"/>
      <c r="M115" s="219"/>
      <c r="N115" s="220"/>
      <c r="O115" s="220"/>
      <c r="P115" s="220"/>
      <c r="Q115" s="220"/>
      <c r="R115" s="220"/>
      <c r="S115" s="220"/>
      <c r="T115" s="221"/>
      <c r="AT115" s="222" t="s">
        <v>171</v>
      </c>
      <c r="AU115" s="222" t="s">
        <v>73</v>
      </c>
      <c r="AV115" s="10" t="s">
        <v>82</v>
      </c>
      <c r="AW115" s="10" t="s">
        <v>35</v>
      </c>
      <c r="AX115" s="10" t="s">
        <v>73</v>
      </c>
      <c r="AY115" s="222" t="s">
        <v>167</v>
      </c>
    </row>
    <row r="116" s="9" customFormat="1">
      <c r="B116" s="202"/>
      <c r="C116" s="203"/>
      <c r="D116" s="199" t="s">
        <v>171</v>
      </c>
      <c r="E116" s="204" t="s">
        <v>19</v>
      </c>
      <c r="F116" s="205" t="s">
        <v>914</v>
      </c>
      <c r="G116" s="203"/>
      <c r="H116" s="204" t="s">
        <v>19</v>
      </c>
      <c r="I116" s="206"/>
      <c r="J116" s="203"/>
      <c r="K116" s="203"/>
      <c r="L116" s="207"/>
      <c r="M116" s="208"/>
      <c r="N116" s="209"/>
      <c r="O116" s="209"/>
      <c r="P116" s="209"/>
      <c r="Q116" s="209"/>
      <c r="R116" s="209"/>
      <c r="S116" s="209"/>
      <c r="T116" s="210"/>
      <c r="AT116" s="211" t="s">
        <v>171</v>
      </c>
      <c r="AU116" s="211" t="s">
        <v>73</v>
      </c>
      <c r="AV116" s="9" t="s">
        <v>80</v>
      </c>
      <c r="AW116" s="9" t="s">
        <v>35</v>
      </c>
      <c r="AX116" s="9" t="s">
        <v>73</v>
      </c>
      <c r="AY116" s="211" t="s">
        <v>167</v>
      </c>
    </row>
    <row r="117" s="10" customFormat="1">
      <c r="B117" s="212"/>
      <c r="C117" s="213"/>
      <c r="D117" s="199" t="s">
        <v>171</v>
      </c>
      <c r="E117" s="214" t="s">
        <v>19</v>
      </c>
      <c r="F117" s="215" t="s">
        <v>671</v>
      </c>
      <c r="G117" s="213"/>
      <c r="H117" s="216">
        <v>1</v>
      </c>
      <c r="I117" s="217"/>
      <c r="J117" s="213"/>
      <c r="K117" s="213"/>
      <c r="L117" s="218"/>
      <c r="M117" s="219"/>
      <c r="N117" s="220"/>
      <c r="O117" s="220"/>
      <c r="P117" s="220"/>
      <c r="Q117" s="220"/>
      <c r="R117" s="220"/>
      <c r="S117" s="220"/>
      <c r="T117" s="221"/>
      <c r="AT117" s="222" t="s">
        <v>171</v>
      </c>
      <c r="AU117" s="222" t="s">
        <v>73</v>
      </c>
      <c r="AV117" s="10" t="s">
        <v>82</v>
      </c>
      <c r="AW117" s="10" t="s">
        <v>35</v>
      </c>
      <c r="AX117" s="10" t="s">
        <v>73</v>
      </c>
      <c r="AY117" s="222" t="s">
        <v>167</v>
      </c>
    </row>
    <row r="118" s="11" customFormat="1">
      <c r="B118" s="223"/>
      <c r="C118" s="224"/>
      <c r="D118" s="199" t="s">
        <v>171</v>
      </c>
      <c r="E118" s="225" t="s">
        <v>19</v>
      </c>
      <c r="F118" s="226" t="s">
        <v>184</v>
      </c>
      <c r="G118" s="224"/>
      <c r="H118" s="227">
        <v>7.7850000000000001</v>
      </c>
      <c r="I118" s="228"/>
      <c r="J118" s="224"/>
      <c r="K118" s="224"/>
      <c r="L118" s="229"/>
      <c r="M118" s="230"/>
      <c r="N118" s="231"/>
      <c r="O118" s="231"/>
      <c r="P118" s="231"/>
      <c r="Q118" s="231"/>
      <c r="R118" s="231"/>
      <c r="S118" s="231"/>
      <c r="T118" s="232"/>
      <c r="AT118" s="233" t="s">
        <v>171</v>
      </c>
      <c r="AU118" s="233" t="s">
        <v>73</v>
      </c>
      <c r="AV118" s="11" t="s">
        <v>166</v>
      </c>
      <c r="AW118" s="11" t="s">
        <v>35</v>
      </c>
      <c r="AX118" s="11" t="s">
        <v>80</v>
      </c>
      <c r="AY118" s="233" t="s">
        <v>167</v>
      </c>
    </row>
    <row r="119" s="1" customFormat="1" ht="33.75" customHeight="1">
      <c r="B119" s="38"/>
      <c r="C119" s="187" t="s">
        <v>82</v>
      </c>
      <c r="D119" s="187" t="s">
        <v>161</v>
      </c>
      <c r="E119" s="188" t="s">
        <v>190</v>
      </c>
      <c r="F119" s="189" t="s">
        <v>694</v>
      </c>
      <c r="G119" s="190" t="s">
        <v>192</v>
      </c>
      <c r="H119" s="191">
        <v>825</v>
      </c>
      <c r="I119" s="192"/>
      <c r="J119" s="193">
        <f>ROUND(I119*H119,2)</f>
        <v>0</v>
      </c>
      <c r="K119" s="189" t="s">
        <v>165</v>
      </c>
      <c r="L119" s="43"/>
      <c r="M119" s="194" t="s">
        <v>19</v>
      </c>
      <c r="N119" s="195" t="s">
        <v>44</v>
      </c>
      <c r="O119" s="79"/>
      <c r="P119" s="196">
        <f>O119*H119</f>
        <v>0</v>
      </c>
      <c r="Q119" s="196">
        <v>0</v>
      </c>
      <c r="R119" s="196">
        <f>Q119*H119</f>
        <v>0</v>
      </c>
      <c r="S119" s="196">
        <v>0</v>
      </c>
      <c r="T119" s="197">
        <f>S119*H119</f>
        <v>0</v>
      </c>
      <c r="AR119" s="17" t="s">
        <v>166</v>
      </c>
      <c r="AT119" s="17" t="s">
        <v>161</v>
      </c>
      <c r="AU119" s="17" t="s">
        <v>73</v>
      </c>
      <c r="AY119" s="17" t="s">
        <v>167</v>
      </c>
      <c r="BE119" s="198">
        <f>IF(N119="základní",J119,0)</f>
        <v>0</v>
      </c>
      <c r="BF119" s="198">
        <f>IF(N119="snížená",J119,0)</f>
        <v>0</v>
      </c>
      <c r="BG119" s="198">
        <f>IF(N119="zákl. přenesená",J119,0)</f>
        <v>0</v>
      </c>
      <c r="BH119" s="198">
        <f>IF(N119="sníž. přenesená",J119,0)</f>
        <v>0</v>
      </c>
      <c r="BI119" s="198">
        <f>IF(N119="nulová",J119,0)</f>
        <v>0</v>
      </c>
      <c r="BJ119" s="17" t="s">
        <v>80</v>
      </c>
      <c r="BK119" s="198">
        <f>ROUND(I119*H119,2)</f>
        <v>0</v>
      </c>
      <c r="BL119" s="17" t="s">
        <v>166</v>
      </c>
      <c r="BM119" s="17" t="s">
        <v>915</v>
      </c>
    </row>
    <row r="120" s="1" customFormat="1">
      <c r="B120" s="38"/>
      <c r="C120" s="39"/>
      <c r="D120" s="199" t="s">
        <v>169</v>
      </c>
      <c r="E120" s="39"/>
      <c r="F120" s="200" t="s">
        <v>696</v>
      </c>
      <c r="G120" s="39"/>
      <c r="H120" s="39"/>
      <c r="I120" s="143"/>
      <c r="J120" s="39"/>
      <c r="K120" s="39"/>
      <c r="L120" s="43"/>
      <c r="M120" s="201"/>
      <c r="N120" s="79"/>
      <c r="O120" s="79"/>
      <c r="P120" s="79"/>
      <c r="Q120" s="79"/>
      <c r="R120" s="79"/>
      <c r="S120" s="79"/>
      <c r="T120" s="80"/>
      <c r="AT120" s="17" t="s">
        <v>169</v>
      </c>
      <c r="AU120" s="17" t="s">
        <v>73</v>
      </c>
    </row>
    <row r="121" s="10" customFormat="1">
      <c r="B121" s="212"/>
      <c r="C121" s="213"/>
      <c r="D121" s="199" t="s">
        <v>171</v>
      </c>
      <c r="E121" s="214" t="s">
        <v>19</v>
      </c>
      <c r="F121" s="215" t="s">
        <v>916</v>
      </c>
      <c r="G121" s="213"/>
      <c r="H121" s="216">
        <v>825</v>
      </c>
      <c r="I121" s="217"/>
      <c r="J121" s="213"/>
      <c r="K121" s="213"/>
      <c r="L121" s="218"/>
      <c r="M121" s="219"/>
      <c r="N121" s="220"/>
      <c r="O121" s="220"/>
      <c r="P121" s="220"/>
      <c r="Q121" s="220"/>
      <c r="R121" s="220"/>
      <c r="S121" s="220"/>
      <c r="T121" s="221"/>
      <c r="AT121" s="222" t="s">
        <v>171</v>
      </c>
      <c r="AU121" s="222" t="s">
        <v>73</v>
      </c>
      <c r="AV121" s="10" t="s">
        <v>82</v>
      </c>
      <c r="AW121" s="10" t="s">
        <v>35</v>
      </c>
      <c r="AX121" s="10" t="s">
        <v>80</v>
      </c>
      <c r="AY121" s="222" t="s">
        <v>167</v>
      </c>
    </row>
    <row r="122" s="1" customFormat="1" ht="22.5" customHeight="1">
      <c r="B122" s="38"/>
      <c r="C122" s="234" t="s">
        <v>89</v>
      </c>
      <c r="D122" s="234" t="s">
        <v>197</v>
      </c>
      <c r="E122" s="235" t="s">
        <v>336</v>
      </c>
      <c r="F122" s="236" t="s">
        <v>337</v>
      </c>
      <c r="G122" s="237" t="s">
        <v>200</v>
      </c>
      <c r="H122" s="238">
        <v>1237.5</v>
      </c>
      <c r="I122" s="239"/>
      <c r="J122" s="240">
        <f>ROUND(I122*H122,2)</f>
        <v>0</v>
      </c>
      <c r="K122" s="236" t="s">
        <v>165</v>
      </c>
      <c r="L122" s="241"/>
      <c r="M122" s="242" t="s">
        <v>19</v>
      </c>
      <c r="N122" s="243" t="s">
        <v>44</v>
      </c>
      <c r="O122" s="79"/>
      <c r="P122" s="196">
        <f>O122*H122</f>
        <v>0</v>
      </c>
      <c r="Q122" s="196">
        <v>1</v>
      </c>
      <c r="R122" s="196">
        <f>Q122*H122</f>
        <v>1237.5</v>
      </c>
      <c r="S122" s="196">
        <v>0</v>
      </c>
      <c r="T122" s="197">
        <f>S122*H122</f>
        <v>0</v>
      </c>
      <c r="AR122" s="17" t="s">
        <v>201</v>
      </c>
      <c r="AT122" s="17" t="s">
        <v>197</v>
      </c>
      <c r="AU122" s="17" t="s">
        <v>73</v>
      </c>
      <c r="AY122" s="17" t="s">
        <v>167</v>
      </c>
      <c r="BE122" s="198">
        <f>IF(N122="základní",J122,0)</f>
        <v>0</v>
      </c>
      <c r="BF122" s="198">
        <f>IF(N122="snížená",J122,0)</f>
        <v>0</v>
      </c>
      <c r="BG122" s="198">
        <f>IF(N122="zákl. přenesená",J122,0)</f>
        <v>0</v>
      </c>
      <c r="BH122" s="198">
        <f>IF(N122="sníž. přenesená",J122,0)</f>
        <v>0</v>
      </c>
      <c r="BI122" s="198">
        <f>IF(N122="nulová",J122,0)</f>
        <v>0</v>
      </c>
      <c r="BJ122" s="17" t="s">
        <v>80</v>
      </c>
      <c r="BK122" s="198">
        <f>ROUND(I122*H122,2)</f>
        <v>0</v>
      </c>
      <c r="BL122" s="17" t="s">
        <v>166</v>
      </c>
      <c r="BM122" s="17" t="s">
        <v>917</v>
      </c>
    </row>
    <row r="123" s="10" customFormat="1">
      <c r="B123" s="212"/>
      <c r="C123" s="213"/>
      <c r="D123" s="199" t="s">
        <v>171</v>
      </c>
      <c r="E123" s="214" t="s">
        <v>19</v>
      </c>
      <c r="F123" s="215" t="s">
        <v>918</v>
      </c>
      <c r="G123" s="213"/>
      <c r="H123" s="216">
        <v>1237.5</v>
      </c>
      <c r="I123" s="217"/>
      <c r="J123" s="213"/>
      <c r="K123" s="213"/>
      <c r="L123" s="218"/>
      <c r="M123" s="219"/>
      <c r="N123" s="220"/>
      <c r="O123" s="220"/>
      <c r="P123" s="220"/>
      <c r="Q123" s="220"/>
      <c r="R123" s="220"/>
      <c r="S123" s="220"/>
      <c r="T123" s="221"/>
      <c r="AT123" s="222" t="s">
        <v>171</v>
      </c>
      <c r="AU123" s="222" t="s">
        <v>73</v>
      </c>
      <c r="AV123" s="10" t="s">
        <v>82</v>
      </c>
      <c r="AW123" s="10" t="s">
        <v>35</v>
      </c>
      <c r="AX123" s="10" t="s">
        <v>80</v>
      </c>
      <c r="AY123" s="222" t="s">
        <v>167</v>
      </c>
    </row>
    <row r="124" s="1" customFormat="1" ht="78.75" customHeight="1">
      <c r="B124" s="38"/>
      <c r="C124" s="187" t="s">
        <v>166</v>
      </c>
      <c r="D124" s="187" t="s">
        <v>161</v>
      </c>
      <c r="E124" s="188" t="s">
        <v>524</v>
      </c>
      <c r="F124" s="189" t="s">
        <v>919</v>
      </c>
      <c r="G124" s="190" t="s">
        <v>200</v>
      </c>
      <c r="H124" s="191">
        <v>1237</v>
      </c>
      <c r="I124" s="192"/>
      <c r="J124" s="193">
        <f>ROUND(I124*H124,2)</f>
        <v>0</v>
      </c>
      <c r="K124" s="189" t="s">
        <v>165</v>
      </c>
      <c r="L124" s="43"/>
      <c r="M124" s="194" t="s">
        <v>19</v>
      </c>
      <c r="N124" s="195" t="s">
        <v>44</v>
      </c>
      <c r="O124" s="79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AR124" s="17" t="s">
        <v>166</v>
      </c>
      <c r="AT124" s="17" t="s">
        <v>161</v>
      </c>
      <c r="AU124" s="17" t="s">
        <v>73</v>
      </c>
      <c r="AY124" s="17" t="s">
        <v>167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7" t="s">
        <v>80</v>
      </c>
      <c r="BK124" s="198">
        <f>ROUND(I124*H124,2)</f>
        <v>0</v>
      </c>
      <c r="BL124" s="17" t="s">
        <v>166</v>
      </c>
      <c r="BM124" s="17" t="s">
        <v>920</v>
      </c>
    </row>
    <row r="125" s="1" customFormat="1">
      <c r="B125" s="38"/>
      <c r="C125" s="39"/>
      <c r="D125" s="199" t="s">
        <v>169</v>
      </c>
      <c r="E125" s="39"/>
      <c r="F125" s="200" t="s">
        <v>515</v>
      </c>
      <c r="G125" s="39"/>
      <c r="H125" s="39"/>
      <c r="I125" s="143"/>
      <c r="J125" s="39"/>
      <c r="K125" s="39"/>
      <c r="L125" s="43"/>
      <c r="M125" s="201"/>
      <c r="N125" s="79"/>
      <c r="O125" s="79"/>
      <c r="P125" s="79"/>
      <c r="Q125" s="79"/>
      <c r="R125" s="79"/>
      <c r="S125" s="79"/>
      <c r="T125" s="80"/>
      <c r="AT125" s="17" t="s">
        <v>169</v>
      </c>
      <c r="AU125" s="17" t="s">
        <v>73</v>
      </c>
    </row>
    <row r="126" s="10" customFormat="1">
      <c r="B126" s="212"/>
      <c r="C126" s="213"/>
      <c r="D126" s="199" t="s">
        <v>171</v>
      </c>
      <c r="E126" s="214" t="s">
        <v>19</v>
      </c>
      <c r="F126" s="215" t="s">
        <v>921</v>
      </c>
      <c r="G126" s="213"/>
      <c r="H126" s="216">
        <v>1237</v>
      </c>
      <c r="I126" s="217"/>
      <c r="J126" s="213"/>
      <c r="K126" s="213"/>
      <c r="L126" s="218"/>
      <c r="M126" s="219"/>
      <c r="N126" s="220"/>
      <c r="O126" s="220"/>
      <c r="P126" s="220"/>
      <c r="Q126" s="220"/>
      <c r="R126" s="220"/>
      <c r="S126" s="220"/>
      <c r="T126" s="221"/>
      <c r="AT126" s="222" t="s">
        <v>171</v>
      </c>
      <c r="AU126" s="222" t="s">
        <v>73</v>
      </c>
      <c r="AV126" s="10" t="s">
        <v>82</v>
      </c>
      <c r="AW126" s="10" t="s">
        <v>35</v>
      </c>
      <c r="AX126" s="10" t="s">
        <v>80</v>
      </c>
      <c r="AY126" s="222" t="s">
        <v>167</v>
      </c>
    </row>
    <row r="127" s="1" customFormat="1" ht="33.75" customHeight="1">
      <c r="B127" s="38"/>
      <c r="C127" s="187" t="s">
        <v>205</v>
      </c>
      <c r="D127" s="187" t="s">
        <v>161</v>
      </c>
      <c r="E127" s="188" t="s">
        <v>243</v>
      </c>
      <c r="F127" s="189" t="s">
        <v>738</v>
      </c>
      <c r="G127" s="190" t="s">
        <v>236</v>
      </c>
      <c r="H127" s="191">
        <v>2</v>
      </c>
      <c r="I127" s="192"/>
      <c r="J127" s="193">
        <f>ROUND(I127*H127,2)</f>
        <v>0</v>
      </c>
      <c r="K127" s="189" t="s">
        <v>165</v>
      </c>
      <c r="L127" s="43"/>
      <c r="M127" s="194" t="s">
        <v>19</v>
      </c>
      <c r="N127" s="195" t="s">
        <v>44</v>
      </c>
      <c r="O127" s="79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AR127" s="17" t="s">
        <v>166</v>
      </c>
      <c r="AT127" s="17" t="s">
        <v>161</v>
      </c>
      <c r="AU127" s="17" t="s">
        <v>73</v>
      </c>
      <c r="AY127" s="17" t="s">
        <v>167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7" t="s">
        <v>80</v>
      </c>
      <c r="BK127" s="198">
        <f>ROUND(I127*H127,2)</f>
        <v>0</v>
      </c>
      <c r="BL127" s="17" t="s">
        <v>166</v>
      </c>
      <c r="BM127" s="17" t="s">
        <v>922</v>
      </c>
    </row>
    <row r="128" s="1" customFormat="1">
      <c r="B128" s="38"/>
      <c r="C128" s="39"/>
      <c r="D128" s="199" t="s">
        <v>169</v>
      </c>
      <c r="E128" s="39"/>
      <c r="F128" s="200" t="s">
        <v>246</v>
      </c>
      <c r="G128" s="39"/>
      <c r="H128" s="39"/>
      <c r="I128" s="143"/>
      <c r="J128" s="39"/>
      <c r="K128" s="39"/>
      <c r="L128" s="43"/>
      <c r="M128" s="201"/>
      <c r="N128" s="79"/>
      <c r="O128" s="79"/>
      <c r="P128" s="79"/>
      <c r="Q128" s="79"/>
      <c r="R128" s="79"/>
      <c r="S128" s="79"/>
      <c r="T128" s="80"/>
      <c r="AT128" s="17" t="s">
        <v>169</v>
      </c>
      <c r="AU128" s="17" t="s">
        <v>73</v>
      </c>
    </row>
    <row r="129" s="9" customFormat="1">
      <c r="B129" s="202"/>
      <c r="C129" s="203"/>
      <c r="D129" s="199" t="s">
        <v>171</v>
      </c>
      <c r="E129" s="204" t="s">
        <v>19</v>
      </c>
      <c r="F129" s="205" t="s">
        <v>923</v>
      </c>
      <c r="G129" s="203"/>
      <c r="H129" s="204" t="s">
        <v>19</v>
      </c>
      <c r="I129" s="206"/>
      <c r="J129" s="203"/>
      <c r="K129" s="203"/>
      <c r="L129" s="207"/>
      <c r="M129" s="208"/>
      <c r="N129" s="209"/>
      <c r="O129" s="209"/>
      <c r="P129" s="209"/>
      <c r="Q129" s="209"/>
      <c r="R129" s="209"/>
      <c r="S129" s="209"/>
      <c r="T129" s="210"/>
      <c r="AT129" s="211" t="s">
        <v>171</v>
      </c>
      <c r="AU129" s="211" t="s">
        <v>73</v>
      </c>
      <c r="AV129" s="9" t="s">
        <v>80</v>
      </c>
      <c r="AW129" s="9" t="s">
        <v>35</v>
      </c>
      <c r="AX129" s="9" t="s">
        <v>73</v>
      </c>
      <c r="AY129" s="211" t="s">
        <v>167</v>
      </c>
    </row>
    <row r="130" s="10" customFormat="1">
      <c r="B130" s="212"/>
      <c r="C130" s="213"/>
      <c r="D130" s="199" t="s">
        <v>171</v>
      </c>
      <c r="E130" s="214" t="s">
        <v>19</v>
      </c>
      <c r="F130" s="215" t="s">
        <v>82</v>
      </c>
      <c r="G130" s="213"/>
      <c r="H130" s="216">
        <v>2</v>
      </c>
      <c r="I130" s="217"/>
      <c r="J130" s="213"/>
      <c r="K130" s="213"/>
      <c r="L130" s="218"/>
      <c r="M130" s="244"/>
      <c r="N130" s="245"/>
      <c r="O130" s="245"/>
      <c r="P130" s="245"/>
      <c r="Q130" s="245"/>
      <c r="R130" s="245"/>
      <c r="S130" s="245"/>
      <c r="T130" s="246"/>
      <c r="AT130" s="222" t="s">
        <v>171</v>
      </c>
      <c r="AU130" s="222" t="s">
        <v>73</v>
      </c>
      <c r="AV130" s="10" t="s">
        <v>82</v>
      </c>
      <c r="AW130" s="10" t="s">
        <v>35</v>
      </c>
      <c r="AX130" s="10" t="s">
        <v>80</v>
      </c>
      <c r="AY130" s="222" t="s">
        <v>167</v>
      </c>
    </row>
    <row r="131" s="1" customFormat="1" ht="6.96" customHeight="1">
      <c r="B131" s="57"/>
      <c r="C131" s="58"/>
      <c r="D131" s="58"/>
      <c r="E131" s="58"/>
      <c r="F131" s="58"/>
      <c r="G131" s="58"/>
      <c r="H131" s="58"/>
      <c r="I131" s="167"/>
      <c r="J131" s="58"/>
      <c r="K131" s="58"/>
      <c r="L131" s="43"/>
    </row>
  </sheetData>
  <sheetProtection sheet="1" autoFilter="0" formatColumns="0" formatRows="0" objects="1" scenarios="1" spinCount="100000" saltValue="mzHF8OSmlivAq82XMl7fkb31yr9kp6KyMI4VA64VCPLmovIH0RIiDBQXg/blpfYaGJ8u5IFi1KOdTKJPNWIlBA==" hashValue="+8dw/uvWUclyjk+Tp8LUP0AzqbRfWXr3W0Bt1MGMRCPcIHXoJwox8TmMe+3ds13DHEfvgM0ESuh1RdXWLFiDGw==" algorithmName="SHA-512" password="CC35"/>
  <autoFilter ref="C90:K130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7:H77"/>
    <mergeCell ref="E81:H81"/>
    <mergeCell ref="E79:H79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133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82</v>
      </c>
    </row>
    <row r="4" ht="24.96" customHeight="1">
      <c r="B4" s="20"/>
      <c r="D4" s="140" t="s">
        <v>137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Oprava geometrických parametrů koleje (OBLAST Č. 1)</v>
      </c>
      <c r="F7" s="141"/>
      <c r="G7" s="141"/>
      <c r="H7" s="141"/>
      <c r="L7" s="20"/>
    </row>
    <row r="8">
      <c r="B8" s="20"/>
      <c r="D8" s="141" t="s">
        <v>138</v>
      </c>
      <c r="L8" s="20"/>
    </row>
    <row r="9" ht="16.5" customHeight="1">
      <c r="B9" s="20"/>
      <c r="E9" s="142" t="s">
        <v>649</v>
      </c>
      <c r="L9" s="20"/>
    </row>
    <row r="10" ht="12" customHeight="1">
      <c r="B10" s="20"/>
      <c r="D10" s="141" t="s">
        <v>140</v>
      </c>
      <c r="L10" s="20"/>
    </row>
    <row r="11" s="1" customFormat="1" ht="16.5" customHeight="1">
      <c r="B11" s="43"/>
      <c r="E11" s="141" t="s">
        <v>650</v>
      </c>
      <c r="F11" s="1"/>
      <c r="G11" s="1"/>
      <c r="H11" s="1"/>
      <c r="I11" s="143"/>
      <c r="L11" s="43"/>
    </row>
    <row r="12" s="1" customFormat="1" ht="12" customHeight="1">
      <c r="B12" s="43"/>
      <c r="D12" s="141" t="s">
        <v>142</v>
      </c>
      <c r="I12" s="143"/>
      <c r="L12" s="43"/>
    </row>
    <row r="13" s="1" customFormat="1" ht="36.96" customHeight="1">
      <c r="B13" s="43"/>
      <c r="E13" s="144" t="s">
        <v>924</v>
      </c>
      <c r="F13" s="1"/>
      <c r="G13" s="1"/>
      <c r="H13" s="1"/>
      <c r="I13" s="143"/>
      <c r="L13" s="43"/>
    </row>
    <row r="14" s="1" customFormat="1">
      <c r="B14" s="43"/>
      <c r="I14" s="143"/>
      <c r="L14" s="43"/>
    </row>
    <row r="15" s="1" customFormat="1" ht="12" customHeight="1">
      <c r="B15" s="43"/>
      <c r="D15" s="141" t="s">
        <v>18</v>
      </c>
      <c r="F15" s="17" t="s">
        <v>19</v>
      </c>
      <c r="I15" s="145" t="s">
        <v>20</v>
      </c>
      <c r="J15" s="17" t="s">
        <v>19</v>
      </c>
      <c r="L15" s="43"/>
    </row>
    <row r="16" s="1" customFormat="1" ht="12" customHeight="1">
      <c r="B16" s="43"/>
      <c r="D16" s="141" t="s">
        <v>21</v>
      </c>
      <c r="F16" s="17" t="s">
        <v>22</v>
      </c>
      <c r="I16" s="145" t="s">
        <v>23</v>
      </c>
      <c r="J16" s="146" t="str">
        <f>'Rekapitulace stavby'!AN8</f>
        <v>7. 6. 2019</v>
      </c>
      <c r="L16" s="43"/>
    </row>
    <row r="17" s="1" customFormat="1" ht="10.8" customHeight="1">
      <c r="B17" s="43"/>
      <c r="I17" s="143"/>
      <c r="L17" s="43"/>
    </row>
    <row r="18" s="1" customFormat="1" ht="12" customHeight="1">
      <c r="B18" s="43"/>
      <c r="D18" s="141" t="s">
        <v>25</v>
      </c>
      <c r="I18" s="145" t="s">
        <v>26</v>
      </c>
      <c r="J18" s="17" t="s">
        <v>27</v>
      </c>
      <c r="L18" s="43"/>
    </row>
    <row r="19" s="1" customFormat="1" ht="18" customHeight="1">
      <c r="B19" s="43"/>
      <c r="E19" s="17" t="s">
        <v>28</v>
      </c>
      <c r="I19" s="145" t="s">
        <v>29</v>
      </c>
      <c r="J19" s="17" t="s">
        <v>30</v>
      </c>
      <c r="L19" s="43"/>
    </row>
    <row r="20" s="1" customFormat="1" ht="6.96" customHeight="1">
      <c r="B20" s="43"/>
      <c r="I20" s="143"/>
      <c r="L20" s="43"/>
    </row>
    <row r="21" s="1" customFormat="1" ht="12" customHeight="1">
      <c r="B21" s="43"/>
      <c r="D21" s="141" t="s">
        <v>31</v>
      </c>
      <c r="I21" s="145" t="s">
        <v>26</v>
      </c>
      <c r="J21" s="33" t="str">
        <f>'Rekapitulace stavby'!AN13</f>
        <v>Vyplň údaj</v>
      </c>
      <c r="L21" s="43"/>
    </row>
    <row r="22" s="1" customFormat="1" ht="18" customHeight="1">
      <c r="B22" s="43"/>
      <c r="E22" s="33" t="str">
        <f>'Rekapitulace stavby'!E14</f>
        <v>Vyplň údaj</v>
      </c>
      <c r="F22" s="17"/>
      <c r="G22" s="17"/>
      <c r="H22" s="17"/>
      <c r="I22" s="145" t="s">
        <v>29</v>
      </c>
      <c r="J22" s="33" t="str">
        <f>'Rekapitulace stavby'!AN14</f>
        <v>Vyplň údaj</v>
      </c>
      <c r="L22" s="43"/>
    </row>
    <row r="23" s="1" customFormat="1" ht="6.96" customHeight="1">
      <c r="B23" s="43"/>
      <c r="I23" s="143"/>
      <c r="L23" s="43"/>
    </row>
    <row r="24" s="1" customFormat="1" ht="12" customHeight="1">
      <c r="B24" s="43"/>
      <c r="D24" s="141" t="s">
        <v>33</v>
      </c>
      <c r="I24" s="145" t="s">
        <v>26</v>
      </c>
      <c r="J24" s="17" t="str">
        <f>IF('Rekapitulace stavby'!AN16="","",'Rekapitulace stavby'!AN16)</f>
        <v/>
      </c>
      <c r="L24" s="43"/>
    </row>
    <row r="25" s="1" customFormat="1" ht="18" customHeight="1">
      <c r="B25" s="43"/>
      <c r="E25" s="17" t="str">
        <f>IF('Rekapitulace stavby'!E17="","",'Rekapitulace stavby'!E17)</f>
        <v xml:space="preserve"> </v>
      </c>
      <c r="I25" s="145" t="s">
        <v>29</v>
      </c>
      <c r="J25" s="17" t="str">
        <f>IF('Rekapitulace stavby'!AN17="","",'Rekapitulace stavby'!AN17)</f>
        <v/>
      </c>
      <c r="L25" s="43"/>
    </row>
    <row r="26" s="1" customFormat="1" ht="6.96" customHeight="1">
      <c r="B26" s="43"/>
      <c r="I26" s="143"/>
      <c r="L26" s="43"/>
    </row>
    <row r="27" s="1" customFormat="1" ht="12" customHeight="1">
      <c r="B27" s="43"/>
      <c r="D27" s="141" t="s">
        <v>36</v>
      </c>
      <c r="I27" s="145" t="s">
        <v>26</v>
      </c>
      <c r="J27" s="17" t="str">
        <f>IF('Rekapitulace stavby'!AN19="","",'Rekapitulace stavby'!AN19)</f>
        <v/>
      </c>
      <c r="L27" s="43"/>
    </row>
    <row r="28" s="1" customFormat="1" ht="18" customHeight="1">
      <c r="B28" s="43"/>
      <c r="E28" s="17" t="str">
        <f>IF('Rekapitulace stavby'!E20="","",'Rekapitulace stavby'!E20)</f>
        <v xml:space="preserve"> </v>
      </c>
      <c r="I28" s="145" t="s">
        <v>29</v>
      </c>
      <c r="J28" s="17" t="str">
        <f>IF('Rekapitulace stavby'!AN20="","",'Rekapitulace stavby'!AN20)</f>
        <v/>
      </c>
      <c r="L28" s="43"/>
    </row>
    <row r="29" s="1" customFormat="1" ht="6.96" customHeight="1">
      <c r="B29" s="43"/>
      <c r="I29" s="143"/>
      <c r="L29" s="43"/>
    </row>
    <row r="30" s="1" customFormat="1" ht="12" customHeight="1">
      <c r="B30" s="43"/>
      <c r="D30" s="141" t="s">
        <v>37</v>
      </c>
      <c r="I30" s="143"/>
      <c r="L30" s="43"/>
    </row>
    <row r="31" s="7" customFormat="1" ht="45" customHeight="1">
      <c r="B31" s="147"/>
      <c r="E31" s="148" t="s">
        <v>38</v>
      </c>
      <c r="F31" s="148"/>
      <c r="G31" s="148"/>
      <c r="H31" s="148"/>
      <c r="I31" s="149"/>
      <c r="L31" s="147"/>
    </row>
    <row r="32" s="1" customFormat="1" ht="6.96" customHeight="1">
      <c r="B32" s="43"/>
      <c r="I32" s="143"/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25.44" customHeight="1">
      <c r="B34" s="43"/>
      <c r="D34" s="151" t="s">
        <v>39</v>
      </c>
      <c r="I34" s="143"/>
      <c r="J34" s="152">
        <f>ROUND(J91, 2)</f>
        <v>0</v>
      </c>
      <c r="L34" s="43"/>
    </row>
    <row r="35" s="1" customFormat="1" ht="6.96" customHeight="1">
      <c r="B35" s="43"/>
      <c r="D35" s="71"/>
      <c r="E35" s="71"/>
      <c r="F35" s="71"/>
      <c r="G35" s="71"/>
      <c r="H35" s="71"/>
      <c r="I35" s="150"/>
      <c r="J35" s="71"/>
      <c r="K35" s="71"/>
      <c r="L35" s="43"/>
    </row>
    <row r="36" s="1" customFormat="1" ht="14.4" customHeight="1">
      <c r="B36" s="43"/>
      <c r="F36" s="153" t="s">
        <v>41</v>
      </c>
      <c r="I36" s="154" t="s">
        <v>40</v>
      </c>
      <c r="J36" s="153" t="s">
        <v>42</v>
      </c>
      <c r="L36" s="43"/>
    </row>
    <row r="37" s="1" customFormat="1" ht="14.4" customHeight="1">
      <c r="B37" s="43"/>
      <c r="D37" s="141" t="s">
        <v>43</v>
      </c>
      <c r="E37" s="141" t="s">
        <v>44</v>
      </c>
      <c r="F37" s="155">
        <f>ROUND((SUM(BE91:BE108)),  2)</f>
        <v>0</v>
      </c>
      <c r="I37" s="156">
        <v>0.20999999999999999</v>
      </c>
      <c r="J37" s="155">
        <f>ROUND(((SUM(BE91:BE108))*I37),  2)</f>
        <v>0</v>
      </c>
      <c r="L37" s="43"/>
    </row>
    <row r="38" s="1" customFormat="1" ht="14.4" customHeight="1">
      <c r="B38" s="43"/>
      <c r="E38" s="141" t="s">
        <v>45</v>
      </c>
      <c r="F38" s="155">
        <f>ROUND((SUM(BF91:BF108)),  2)</f>
        <v>0</v>
      </c>
      <c r="I38" s="156">
        <v>0.14999999999999999</v>
      </c>
      <c r="J38" s="155">
        <f>ROUND(((SUM(BF91:BF108))*I38),  2)</f>
        <v>0</v>
      </c>
      <c r="L38" s="43"/>
    </row>
    <row r="39" hidden="1" s="1" customFormat="1" ht="14.4" customHeight="1">
      <c r="B39" s="43"/>
      <c r="E39" s="141" t="s">
        <v>46</v>
      </c>
      <c r="F39" s="155">
        <f>ROUND((SUM(BG91:BG108)),  2)</f>
        <v>0</v>
      </c>
      <c r="I39" s="156">
        <v>0.20999999999999999</v>
      </c>
      <c r="J39" s="155">
        <f>0</f>
        <v>0</v>
      </c>
      <c r="L39" s="43"/>
    </row>
    <row r="40" hidden="1" s="1" customFormat="1" ht="14.4" customHeight="1">
      <c r="B40" s="43"/>
      <c r="E40" s="141" t="s">
        <v>47</v>
      </c>
      <c r="F40" s="155">
        <f>ROUND((SUM(BH91:BH108)),  2)</f>
        <v>0</v>
      </c>
      <c r="I40" s="156">
        <v>0.14999999999999999</v>
      </c>
      <c r="J40" s="155">
        <f>0</f>
        <v>0</v>
      </c>
      <c r="L40" s="43"/>
    </row>
    <row r="41" hidden="1" s="1" customFormat="1" ht="14.4" customHeight="1">
      <c r="B41" s="43"/>
      <c r="E41" s="141" t="s">
        <v>48</v>
      </c>
      <c r="F41" s="155">
        <f>ROUND((SUM(BI91:BI108)),  2)</f>
        <v>0</v>
      </c>
      <c r="I41" s="156">
        <v>0</v>
      </c>
      <c r="J41" s="155">
        <f>0</f>
        <v>0</v>
      </c>
      <c r="L41" s="43"/>
    </row>
    <row r="42" s="1" customFormat="1" ht="6.96" customHeight="1">
      <c r="B42" s="43"/>
      <c r="I42" s="143"/>
      <c r="L42" s="43"/>
    </row>
    <row r="43" s="1" customFormat="1" ht="25.44" customHeight="1">
      <c r="B43" s="43"/>
      <c r="C43" s="157"/>
      <c r="D43" s="158" t="s">
        <v>49</v>
      </c>
      <c r="E43" s="159"/>
      <c r="F43" s="159"/>
      <c r="G43" s="160" t="s">
        <v>50</v>
      </c>
      <c r="H43" s="161" t="s">
        <v>51</v>
      </c>
      <c r="I43" s="162"/>
      <c r="J43" s="163">
        <f>SUM(J34:J41)</f>
        <v>0</v>
      </c>
      <c r="K43" s="164"/>
      <c r="L43" s="43"/>
    </row>
    <row r="44" s="1" customFormat="1" ht="14.4" customHeight="1"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43"/>
    </row>
    <row r="48" s="1" customFormat="1" ht="6.96" customHeight="1">
      <c r="B48" s="168"/>
      <c r="C48" s="169"/>
      <c r="D48" s="169"/>
      <c r="E48" s="169"/>
      <c r="F48" s="169"/>
      <c r="G48" s="169"/>
      <c r="H48" s="169"/>
      <c r="I48" s="170"/>
      <c r="J48" s="169"/>
      <c r="K48" s="169"/>
      <c r="L48" s="43"/>
    </row>
    <row r="49" s="1" customFormat="1" ht="24.96" customHeight="1">
      <c r="B49" s="38"/>
      <c r="C49" s="23" t="s">
        <v>144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6.96" customHeight="1">
      <c r="B50" s="38"/>
      <c r="C50" s="39"/>
      <c r="D50" s="39"/>
      <c r="E50" s="39"/>
      <c r="F50" s="39"/>
      <c r="G50" s="39"/>
      <c r="H50" s="39"/>
      <c r="I50" s="143"/>
      <c r="J50" s="39"/>
      <c r="K50" s="39"/>
      <c r="L50" s="43"/>
    </row>
    <row r="51" s="1" customFormat="1" ht="12" customHeight="1">
      <c r="B51" s="38"/>
      <c r="C51" s="32" t="s">
        <v>16</v>
      </c>
      <c r="D51" s="39"/>
      <c r="E51" s="39"/>
      <c r="F51" s="39"/>
      <c r="G51" s="39"/>
      <c r="H51" s="39"/>
      <c r="I51" s="143"/>
      <c r="J51" s="39"/>
      <c r="K51" s="39"/>
      <c r="L51" s="43"/>
    </row>
    <row r="52" s="1" customFormat="1" ht="16.5" customHeight="1">
      <c r="B52" s="38"/>
      <c r="C52" s="39"/>
      <c r="D52" s="39"/>
      <c r="E52" s="171" t="str">
        <f>E7</f>
        <v>Oprava geometrických parametrů koleje (OBLAST Č. 1)</v>
      </c>
      <c r="F52" s="32"/>
      <c r="G52" s="32"/>
      <c r="H52" s="32"/>
      <c r="I52" s="143"/>
      <c r="J52" s="39"/>
      <c r="K52" s="39"/>
      <c r="L52" s="43"/>
    </row>
    <row r="53" ht="12" customHeight="1">
      <c r="B53" s="21"/>
      <c r="C53" s="32" t="s">
        <v>138</v>
      </c>
      <c r="D53" s="22"/>
      <c r="E53" s="22"/>
      <c r="F53" s="22"/>
      <c r="G53" s="22"/>
      <c r="H53" s="22"/>
      <c r="I53" s="136"/>
      <c r="J53" s="22"/>
      <c r="K53" s="22"/>
      <c r="L53" s="20"/>
    </row>
    <row r="54" ht="16.5" customHeight="1">
      <c r="B54" s="21"/>
      <c r="C54" s="22"/>
      <c r="D54" s="22"/>
      <c r="E54" s="171" t="s">
        <v>649</v>
      </c>
      <c r="F54" s="22"/>
      <c r="G54" s="22"/>
      <c r="H54" s="22"/>
      <c r="I54" s="136"/>
      <c r="J54" s="22"/>
      <c r="K54" s="22"/>
      <c r="L54" s="20"/>
    </row>
    <row r="55" ht="12" customHeight="1">
      <c r="B55" s="21"/>
      <c r="C55" s="32" t="s">
        <v>140</v>
      </c>
      <c r="D55" s="22"/>
      <c r="E55" s="22"/>
      <c r="F55" s="22"/>
      <c r="G55" s="22"/>
      <c r="H55" s="22"/>
      <c r="I55" s="136"/>
      <c r="J55" s="22"/>
      <c r="K55" s="22"/>
      <c r="L55" s="20"/>
    </row>
    <row r="56" s="1" customFormat="1" ht="16.5" customHeight="1">
      <c r="B56" s="38"/>
      <c r="C56" s="39"/>
      <c r="D56" s="39"/>
      <c r="E56" s="32" t="s">
        <v>650</v>
      </c>
      <c r="F56" s="39"/>
      <c r="G56" s="39"/>
      <c r="H56" s="39"/>
      <c r="I56" s="143"/>
      <c r="J56" s="39"/>
      <c r="K56" s="39"/>
      <c r="L56" s="43"/>
    </row>
    <row r="57" s="1" customFormat="1" ht="12" customHeight="1">
      <c r="B57" s="38"/>
      <c r="C57" s="32" t="s">
        <v>142</v>
      </c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16.5" customHeight="1">
      <c r="B58" s="38"/>
      <c r="C58" s="39"/>
      <c r="D58" s="39"/>
      <c r="E58" s="64" t="str">
        <f>E13</f>
        <v>05 - SO 05 - TO Rumburk</v>
      </c>
      <c r="F58" s="39"/>
      <c r="G58" s="39"/>
      <c r="H58" s="39"/>
      <c r="I58" s="143"/>
      <c r="J58" s="39"/>
      <c r="K58" s="39"/>
      <c r="L58" s="43"/>
    </row>
    <row r="59" s="1" customFormat="1" ht="6.96" customHeight="1">
      <c r="B59" s="38"/>
      <c r="C59" s="39"/>
      <c r="D59" s="39"/>
      <c r="E59" s="39"/>
      <c r="F59" s="39"/>
      <c r="G59" s="39"/>
      <c r="H59" s="39"/>
      <c r="I59" s="143"/>
      <c r="J59" s="39"/>
      <c r="K59" s="39"/>
      <c r="L59" s="43"/>
    </row>
    <row r="60" s="1" customFormat="1" ht="12" customHeight="1">
      <c r="B60" s="38"/>
      <c r="C60" s="32" t="s">
        <v>21</v>
      </c>
      <c r="D60" s="39"/>
      <c r="E60" s="39"/>
      <c r="F60" s="27" t="str">
        <f>F16</f>
        <v>obvod ST Ústí nad Labem</v>
      </c>
      <c r="G60" s="39"/>
      <c r="H60" s="39"/>
      <c r="I60" s="145" t="s">
        <v>23</v>
      </c>
      <c r="J60" s="67" t="str">
        <f>IF(J16="","",J16)</f>
        <v>7. 6. 2019</v>
      </c>
      <c r="K60" s="39"/>
      <c r="L60" s="43"/>
    </row>
    <row r="61" s="1" customFormat="1" ht="6.96" customHeight="1">
      <c r="B61" s="38"/>
      <c r="C61" s="39"/>
      <c r="D61" s="39"/>
      <c r="E61" s="39"/>
      <c r="F61" s="39"/>
      <c r="G61" s="39"/>
      <c r="H61" s="39"/>
      <c r="I61" s="143"/>
      <c r="J61" s="39"/>
      <c r="K61" s="39"/>
      <c r="L61" s="43"/>
    </row>
    <row r="62" s="1" customFormat="1" ht="13.65" customHeight="1">
      <c r="B62" s="38"/>
      <c r="C62" s="32" t="s">
        <v>25</v>
      </c>
      <c r="D62" s="39"/>
      <c r="E62" s="39"/>
      <c r="F62" s="27" t="str">
        <f>E19</f>
        <v>SŽDC s.o., OŘ Ústí n.L., ST Ústí n.L.</v>
      </c>
      <c r="G62" s="39"/>
      <c r="H62" s="39"/>
      <c r="I62" s="145" t="s">
        <v>33</v>
      </c>
      <c r="J62" s="36" t="str">
        <f>E25</f>
        <v xml:space="preserve"> </v>
      </c>
      <c r="K62" s="39"/>
      <c r="L62" s="43"/>
    </row>
    <row r="63" s="1" customFormat="1" ht="13.65" customHeight="1">
      <c r="B63" s="38"/>
      <c r="C63" s="32" t="s">
        <v>31</v>
      </c>
      <c r="D63" s="39"/>
      <c r="E63" s="39"/>
      <c r="F63" s="27" t="str">
        <f>IF(E22="","",E22)</f>
        <v>Vyplň údaj</v>
      </c>
      <c r="G63" s="39"/>
      <c r="H63" s="39"/>
      <c r="I63" s="145" t="s">
        <v>36</v>
      </c>
      <c r="J63" s="36" t="str">
        <f>E28</f>
        <v xml:space="preserve"> </v>
      </c>
      <c r="K63" s="39"/>
      <c r="L63" s="43"/>
    </row>
    <row r="64" s="1" customFormat="1" ht="10.32" customHeight="1">
      <c r="B64" s="38"/>
      <c r="C64" s="39"/>
      <c r="D64" s="39"/>
      <c r="E64" s="39"/>
      <c r="F64" s="39"/>
      <c r="G64" s="39"/>
      <c r="H64" s="39"/>
      <c r="I64" s="143"/>
      <c r="J64" s="39"/>
      <c r="K64" s="39"/>
      <c r="L64" s="43"/>
    </row>
    <row r="65" s="1" customFormat="1" ht="29.28" customHeight="1">
      <c r="B65" s="38"/>
      <c r="C65" s="172" t="s">
        <v>145</v>
      </c>
      <c r="D65" s="173"/>
      <c r="E65" s="173"/>
      <c r="F65" s="173"/>
      <c r="G65" s="173"/>
      <c r="H65" s="173"/>
      <c r="I65" s="174"/>
      <c r="J65" s="175" t="s">
        <v>146</v>
      </c>
      <c r="K65" s="173"/>
      <c r="L65" s="43"/>
    </row>
    <row r="66" s="1" customFormat="1" ht="10.32" customHeight="1">
      <c r="B66" s="38"/>
      <c r="C66" s="39"/>
      <c r="D66" s="39"/>
      <c r="E66" s="39"/>
      <c r="F66" s="39"/>
      <c r="G66" s="39"/>
      <c r="H66" s="39"/>
      <c r="I66" s="143"/>
      <c r="J66" s="39"/>
      <c r="K66" s="39"/>
      <c r="L66" s="43"/>
    </row>
    <row r="67" s="1" customFormat="1" ht="22.8" customHeight="1">
      <c r="B67" s="38"/>
      <c r="C67" s="176" t="s">
        <v>71</v>
      </c>
      <c r="D67" s="39"/>
      <c r="E67" s="39"/>
      <c r="F67" s="39"/>
      <c r="G67" s="39"/>
      <c r="H67" s="39"/>
      <c r="I67" s="143"/>
      <c r="J67" s="97">
        <f>J91</f>
        <v>0</v>
      </c>
      <c r="K67" s="39"/>
      <c r="L67" s="43"/>
      <c r="AU67" s="17" t="s">
        <v>147</v>
      </c>
    </row>
    <row r="68" s="1" customFormat="1" ht="21.84" customHeight="1">
      <c r="B68" s="38"/>
      <c r="C68" s="39"/>
      <c r="D68" s="39"/>
      <c r="E68" s="39"/>
      <c r="F68" s="39"/>
      <c r="G68" s="39"/>
      <c r="H68" s="39"/>
      <c r="I68" s="143"/>
      <c r="J68" s="39"/>
      <c r="K68" s="39"/>
      <c r="L68" s="43"/>
    </row>
    <row r="69" s="1" customFormat="1" ht="6.96" customHeight="1">
      <c r="B69" s="57"/>
      <c r="C69" s="58"/>
      <c r="D69" s="58"/>
      <c r="E69" s="58"/>
      <c r="F69" s="58"/>
      <c r="G69" s="58"/>
      <c r="H69" s="58"/>
      <c r="I69" s="167"/>
      <c r="J69" s="58"/>
      <c r="K69" s="58"/>
      <c r="L69" s="43"/>
    </row>
    <row r="73" s="1" customFormat="1" ht="6.96" customHeight="1">
      <c r="B73" s="59"/>
      <c r="C73" s="60"/>
      <c r="D73" s="60"/>
      <c r="E73" s="60"/>
      <c r="F73" s="60"/>
      <c r="G73" s="60"/>
      <c r="H73" s="60"/>
      <c r="I73" s="170"/>
      <c r="J73" s="60"/>
      <c r="K73" s="60"/>
      <c r="L73" s="43"/>
    </row>
    <row r="74" s="1" customFormat="1" ht="24.96" customHeight="1">
      <c r="B74" s="38"/>
      <c r="C74" s="23" t="s">
        <v>148</v>
      </c>
      <c r="D74" s="39"/>
      <c r="E74" s="39"/>
      <c r="F74" s="39"/>
      <c r="G74" s="39"/>
      <c r="H74" s="39"/>
      <c r="I74" s="143"/>
      <c r="J74" s="39"/>
      <c r="K74" s="39"/>
      <c r="L74" s="43"/>
    </row>
    <row r="75" s="1" customFormat="1" ht="6.96" customHeight="1">
      <c r="B75" s="38"/>
      <c r="C75" s="39"/>
      <c r="D75" s="39"/>
      <c r="E75" s="39"/>
      <c r="F75" s="39"/>
      <c r="G75" s="39"/>
      <c r="H75" s="39"/>
      <c r="I75" s="143"/>
      <c r="J75" s="39"/>
      <c r="K75" s="39"/>
      <c r="L75" s="43"/>
    </row>
    <row r="76" s="1" customFormat="1" ht="12" customHeight="1">
      <c r="B76" s="38"/>
      <c r="C76" s="32" t="s">
        <v>16</v>
      </c>
      <c r="D76" s="39"/>
      <c r="E76" s="39"/>
      <c r="F76" s="39"/>
      <c r="G76" s="39"/>
      <c r="H76" s="39"/>
      <c r="I76" s="143"/>
      <c r="J76" s="39"/>
      <c r="K76" s="39"/>
      <c r="L76" s="43"/>
    </row>
    <row r="77" s="1" customFormat="1" ht="16.5" customHeight="1">
      <c r="B77" s="38"/>
      <c r="C77" s="39"/>
      <c r="D77" s="39"/>
      <c r="E77" s="171" t="str">
        <f>E7</f>
        <v>Oprava geometrických parametrů koleje (OBLAST Č. 1)</v>
      </c>
      <c r="F77" s="32"/>
      <c r="G77" s="32"/>
      <c r="H77" s="32"/>
      <c r="I77" s="143"/>
      <c r="J77" s="39"/>
      <c r="K77" s="39"/>
      <c r="L77" s="43"/>
    </row>
    <row r="78" ht="12" customHeight="1">
      <c r="B78" s="21"/>
      <c r="C78" s="32" t="s">
        <v>138</v>
      </c>
      <c r="D78" s="22"/>
      <c r="E78" s="22"/>
      <c r="F78" s="22"/>
      <c r="G78" s="22"/>
      <c r="H78" s="22"/>
      <c r="I78" s="136"/>
      <c r="J78" s="22"/>
      <c r="K78" s="22"/>
      <c r="L78" s="20"/>
    </row>
    <row r="79" ht="16.5" customHeight="1">
      <c r="B79" s="21"/>
      <c r="C79" s="22"/>
      <c r="D79" s="22"/>
      <c r="E79" s="171" t="s">
        <v>649</v>
      </c>
      <c r="F79" s="22"/>
      <c r="G79" s="22"/>
      <c r="H79" s="22"/>
      <c r="I79" s="136"/>
      <c r="J79" s="22"/>
      <c r="K79" s="22"/>
      <c r="L79" s="20"/>
    </row>
    <row r="80" ht="12" customHeight="1">
      <c r="B80" s="21"/>
      <c r="C80" s="32" t="s">
        <v>140</v>
      </c>
      <c r="D80" s="22"/>
      <c r="E80" s="22"/>
      <c r="F80" s="22"/>
      <c r="G80" s="22"/>
      <c r="H80" s="22"/>
      <c r="I80" s="136"/>
      <c r="J80" s="22"/>
      <c r="K80" s="22"/>
      <c r="L80" s="20"/>
    </row>
    <row r="81" s="1" customFormat="1" ht="16.5" customHeight="1">
      <c r="B81" s="38"/>
      <c r="C81" s="39"/>
      <c r="D81" s="39"/>
      <c r="E81" s="32" t="s">
        <v>650</v>
      </c>
      <c r="F81" s="39"/>
      <c r="G81" s="39"/>
      <c r="H81" s="39"/>
      <c r="I81" s="143"/>
      <c r="J81" s="39"/>
      <c r="K81" s="39"/>
      <c r="L81" s="43"/>
    </row>
    <row r="82" s="1" customFormat="1" ht="12" customHeight="1">
      <c r="B82" s="38"/>
      <c r="C82" s="32" t="s">
        <v>142</v>
      </c>
      <c r="D82" s="39"/>
      <c r="E82" s="39"/>
      <c r="F82" s="39"/>
      <c r="G82" s="39"/>
      <c r="H82" s="39"/>
      <c r="I82" s="143"/>
      <c r="J82" s="39"/>
      <c r="K82" s="39"/>
      <c r="L82" s="43"/>
    </row>
    <row r="83" s="1" customFormat="1" ht="16.5" customHeight="1">
      <c r="B83" s="38"/>
      <c r="C83" s="39"/>
      <c r="D83" s="39"/>
      <c r="E83" s="64" t="str">
        <f>E13</f>
        <v>05 - SO 05 - TO Rumburk</v>
      </c>
      <c r="F83" s="39"/>
      <c r="G83" s="39"/>
      <c r="H83" s="39"/>
      <c r="I83" s="143"/>
      <c r="J83" s="39"/>
      <c r="K83" s="39"/>
      <c r="L83" s="43"/>
    </row>
    <row r="84" s="1" customFormat="1" ht="6.96" customHeight="1">
      <c r="B84" s="38"/>
      <c r="C84" s="39"/>
      <c r="D84" s="39"/>
      <c r="E84" s="39"/>
      <c r="F84" s="39"/>
      <c r="G84" s="39"/>
      <c r="H84" s="39"/>
      <c r="I84" s="143"/>
      <c r="J84" s="39"/>
      <c r="K84" s="39"/>
      <c r="L84" s="43"/>
    </row>
    <row r="85" s="1" customFormat="1" ht="12" customHeight="1">
      <c r="B85" s="38"/>
      <c r="C85" s="32" t="s">
        <v>21</v>
      </c>
      <c r="D85" s="39"/>
      <c r="E85" s="39"/>
      <c r="F85" s="27" t="str">
        <f>F16</f>
        <v>obvod ST Ústí nad Labem</v>
      </c>
      <c r="G85" s="39"/>
      <c r="H85" s="39"/>
      <c r="I85" s="145" t="s">
        <v>23</v>
      </c>
      <c r="J85" s="67" t="str">
        <f>IF(J16="","",J16)</f>
        <v>7. 6. 2019</v>
      </c>
      <c r="K85" s="39"/>
      <c r="L85" s="43"/>
    </row>
    <row r="86" s="1" customFormat="1" ht="6.96" customHeight="1">
      <c r="B86" s="38"/>
      <c r="C86" s="39"/>
      <c r="D86" s="39"/>
      <c r="E86" s="39"/>
      <c r="F86" s="39"/>
      <c r="G86" s="39"/>
      <c r="H86" s="39"/>
      <c r="I86" s="143"/>
      <c r="J86" s="39"/>
      <c r="K86" s="39"/>
      <c r="L86" s="43"/>
    </row>
    <row r="87" s="1" customFormat="1" ht="13.65" customHeight="1">
      <c r="B87" s="38"/>
      <c r="C87" s="32" t="s">
        <v>25</v>
      </c>
      <c r="D87" s="39"/>
      <c r="E87" s="39"/>
      <c r="F87" s="27" t="str">
        <f>E19</f>
        <v>SŽDC s.o., OŘ Ústí n.L., ST Ústí n.L.</v>
      </c>
      <c r="G87" s="39"/>
      <c r="H87" s="39"/>
      <c r="I87" s="145" t="s">
        <v>33</v>
      </c>
      <c r="J87" s="36" t="str">
        <f>E25</f>
        <v xml:space="preserve"> </v>
      </c>
      <c r="K87" s="39"/>
      <c r="L87" s="43"/>
    </row>
    <row r="88" s="1" customFormat="1" ht="13.65" customHeight="1">
      <c r="B88" s="38"/>
      <c r="C88" s="32" t="s">
        <v>31</v>
      </c>
      <c r="D88" s="39"/>
      <c r="E88" s="39"/>
      <c r="F88" s="27" t="str">
        <f>IF(E22="","",E22)</f>
        <v>Vyplň údaj</v>
      </c>
      <c r="G88" s="39"/>
      <c r="H88" s="39"/>
      <c r="I88" s="145" t="s">
        <v>36</v>
      </c>
      <c r="J88" s="36" t="str">
        <f>E28</f>
        <v xml:space="preserve"> </v>
      </c>
      <c r="K88" s="39"/>
      <c r="L88" s="43"/>
    </row>
    <row r="89" s="1" customFormat="1" ht="10.32" customHeight="1">
      <c r="B89" s="38"/>
      <c r="C89" s="39"/>
      <c r="D89" s="39"/>
      <c r="E89" s="39"/>
      <c r="F89" s="39"/>
      <c r="G89" s="39"/>
      <c r="H89" s="39"/>
      <c r="I89" s="143"/>
      <c r="J89" s="39"/>
      <c r="K89" s="39"/>
      <c r="L89" s="43"/>
    </row>
    <row r="90" s="8" customFormat="1" ht="29.28" customHeight="1">
      <c r="B90" s="177"/>
      <c r="C90" s="178" t="s">
        <v>149</v>
      </c>
      <c r="D90" s="179" t="s">
        <v>58</v>
      </c>
      <c r="E90" s="179" t="s">
        <v>54</v>
      </c>
      <c r="F90" s="179" t="s">
        <v>55</v>
      </c>
      <c r="G90" s="179" t="s">
        <v>150</v>
      </c>
      <c r="H90" s="179" t="s">
        <v>151</v>
      </c>
      <c r="I90" s="180" t="s">
        <v>152</v>
      </c>
      <c r="J90" s="179" t="s">
        <v>146</v>
      </c>
      <c r="K90" s="181" t="s">
        <v>153</v>
      </c>
      <c r="L90" s="182"/>
      <c r="M90" s="87" t="s">
        <v>19</v>
      </c>
      <c r="N90" s="88" t="s">
        <v>43</v>
      </c>
      <c r="O90" s="88" t="s">
        <v>154</v>
      </c>
      <c r="P90" s="88" t="s">
        <v>155</v>
      </c>
      <c r="Q90" s="88" t="s">
        <v>156</v>
      </c>
      <c r="R90" s="88" t="s">
        <v>157</v>
      </c>
      <c r="S90" s="88" t="s">
        <v>158</v>
      </c>
      <c r="T90" s="89" t="s">
        <v>159</v>
      </c>
    </row>
    <row r="91" s="1" customFormat="1" ht="22.8" customHeight="1">
      <c r="B91" s="38"/>
      <c r="C91" s="94" t="s">
        <v>160</v>
      </c>
      <c r="D91" s="39"/>
      <c r="E91" s="39"/>
      <c r="F91" s="39"/>
      <c r="G91" s="39"/>
      <c r="H91" s="39"/>
      <c r="I91" s="143"/>
      <c r="J91" s="183">
        <f>BK91</f>
        <v>0</v>
      </c>
      <c r="K91" s="39"/>
      <c r="L91" s="43"/>
      <c r="M91" s="90"/>
      <c r="N91" s="91"/>
      <c r="O91" s="91"/>
      <c r="P91" s="184">
        <f>SUM(P92:P108)</f>
        <v>0</v>
      </c>
      <c r="Q91" s="91"/>
      <c r="R91" s="184">
        <f>SUM(R92:R108)</f>
        <v>148.5</v>
      </c>
      <c r="S91" s="91"/>
      <c r="T91" s="185">
        <f>SUM(T92:T108)</f>
        <v>0</v>
      </c>
      <c r="AT91" s="17" t="s">
        <v>72</v>
      </c>
      <c r="AU91" s="17" t="s">
        <v>147</v>
      </c>
      <c r="BK91" s="186">
        <f>SUM(BK92:BK108)</f>
        <v>0</v>
      </c>
    </row>
    <row r="92" s="1" customFormat="1" ht="45" customHeight="1">
      <c r="B92" s="38"/>
      <c r="C92" s="187" t="s">
        <v>80</v>
      </c>
      <c r="D92" s="187" t="s">
        <v>161</v>
      </c>
      <c r="E92" s="188" t="s">
        <v>598</v>
      </c>
      <c r="F92" s="189" t="s">
        <v>657</v>
      </c>
      <c r="G92" s="190" t="s">
        <v>164</v>
      </c>
      <c r="H92" s="191">
        <v>0.84999999999999998</v>
      </c>
      <c r="I92" s="192"/>
      <c r="J92" s="193">
        <f>ROUND(I92*H92,2)</f>
        <v>0</v>
      </c>
      <c r="K92" s="189" t="s">
        <v>165</v>
      </c>
      <c r="L92" s="43"/>
      <c r="M92" s="194" t="s">
        <v>19</v>
      </c>
      <c r="N92" s="195" t="s">
        <v>44</v>
      </c>
      <c r="O92" s="79"/>
      <c r="P92" s="196">
        <f>O92*H92</f>
        <v>0</v>
      </c>
      <c r="Q92" s="196">
        <v>0</v>
      </c>
      <c r="R92" s="196">
        <f>Q92*H92</f>
        <v>0</v>
      </c>
      <c r="S92" s="196">
        <v>0</v>
      </c>
      <c r="T92" s="197">
        <f>S92*H92</f>
        <v>0</v>
      </c>
      <c r="AR92" s="17" t="s">
        <v>166</v>
      </c>
      <c r="AT92" s="17" t="s">
        <v>161</v>
      </c>
      <c r="AU92" s="17" t="s">
        <v>73</v>
      </c>
      <c r="AY92" s="17" t="s">
        <v>167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17" t="s">
        <v>80</v>
      </c>
      <c r="BK92" s="198">
        <f>ROUND(I92*H92,2)</f>
        <v>0</v>
      </c>
      <c r="BL92" s="17" t="s">
        <v>166</v>
      </c>
      <c r="BM92" s="17" t="s">
        <v>925</v>
      </c>
    </row>
    <row r="93" s="1" customFormat="1">
      <c r="B93" s="38"/>
      <c r="C93" s="39"/>
      <c r="D93" s="199" t="s">
        <v>169</v>
      </c>
      <c r="E93" s="39"/>
      <c r="F93" s="200" t="s">
        <v>659</v>
      </c>
      <c r="G93" s="39"/>
      <c r="H93" s="39"/>
      <c r="I93" s="143"/>
      <c r="J93" s="39"/>
      <c r="K93" s="39"/>
      <c r="L93" s="43"/>
      <c r="M93" s="201"/>
      <c r="N93" s="79"/>
      <c r="O93" s="79"/>
      <c r="P93" s="79"/>
      <c r="Q93" s="79"/>
      <c r="R93" s="79"/>
      <c r="S93" s="79"/>
      <c r="T93" s="80"/>
      <c r="AT93" s="17" t="s">
        <v>169</v>
      </c>
      <c r="AU93" s="17" t="s">
        <v>73</v>
      </c>
    </row>
    <row r="94" s="9" customFormat="1">
      <c r="B94" s="202"/>
      <c r="C94" s="203"/>
      <c r="D94" s="199" t="s">
        <v>171</v>
      </c>
      <c r="E94" s="204" t="s">
        <v>19</v>
      </c>
      <c r="F94" s="205" t="s">
        <v>926</v>
      </c>
      <c r="G94" s="203"/>
      <c r="H94" s="204" t="s">
        <v>19</v>
      </c>
      <c r="I94" s="206"/>
      <c r="J94" s="203"/>
      <c r="K94" s="203"/>
      <c r="L94" s="207"/>
      <c r="M94" s="208"/>
      <c r="N94" s="209"/>
      <c r="O94" s="209"/>
      <c r="P94" s="209"/>
      <c r="Q94" s="209"/>
      <c r="R94" s="209"/>
      <c r="S94" s="209"/>
      <c r="T94" s="210"/>
      <c r="AT94" s="211" t="s">
        <v>171</v>
      </c>
      <c r="AU94" s="211" t="s">
        <v>73</v>
      </c>
      <c r="AV94" s="9" t="s">
        <v>80</v>
      </c>
      <c r="AW94" s="9" t="s">
        <v>35</v>
      </c>
      <c r="AX94" s="9" t="s">
        <v>73</v>
      </c>
      <c r="AY94" s="211" t="s">
        <v>167</v>
      </c>
    </row>
    <row r="95" s="10" customFormat="1">
      <c r="B95" s="212"/>
      <c r="C95" s="213"/>
      <c r="D95" s="199" t="s">
        <v>171</v>
      </c>
      <c r="E95" s="214" t="s">
        <v>19</v>
      </c>
      <c r="F95" s="215" t="s">
        <v>927</v>
      </c>
      <c r="G95" s="213"/>
      <c r="H95" s="216">
        <v>0.84999999999999998</v>
      </c>
      <c r="I95" s="217"/>
      <c r="J95" s="213"/>
      <c r="K95" s="213"/>
      <c r="L95" s="218"/>
      <c r="M95" s="219"/>
      <c r="N95" s="220"/>
      <c r="O95" s="220"/>
      <c r="P95" s="220"/>
      <c r="Q95" s="220"/>
      <c r="R95" s="220"/>
      <c r="S95" s="220"/>
      <c r="T95" s="221"/>
      <c r="AT95" s="222" t="s">
        <v>171</v>
      </c>
      <c r="AU95" s="222" t="s">
        <v>73</v>
      </c>
      <c r="AV95" s="10" t="s">
        <v>82</v>
      </c>
      <c r="AW95" s="10" t="s">
        <v>35</v>
      </c>
      <c r="AX95" s="10" t="s">
        <v>80</v>
      </c>
      <c r="AY95" s="222" t="s">
        <v>167</v>
      </c>
    </row>
    <row r="96" s="1" customFormat="1" ht="33.75" customHeight="1">
      <c r="B96" s="38"/>
      <c r="C96" s="187" t="s">
        <v>82</v>
      </c>
      <c r="D96" s="187" t="s">
        <v>161</v>
      </c>
      <c r="E96" s="188" t="s">
        <v>190</v>
      </c>
      <c r="F96" s="189" t="s">
        <v>694</v>
      </c>
      <c r="G96" s="190" t="s">
        <v>192</v>
      </c>
      <c r="H96" s="191">
        <v>99</v>
      </c>
      <c r="I96" s="192"/>
      <c r="J96" s="193">
        <f>ROUND(I96*H96,2)</f>
        <v>0</v>
      </c>
      <c r="K96" s="189" t="s">
        <v>165</v>
      </c>
      <c r="L96" s="43"/>
      <c r="M96" s="194" t="s">
        <v>19</v>
      </c>
      <c r="N96" s="195" t="s">
        <v>44</v>
      </c>
      <c r="O96" s="79"/>
      <c r="P96" s="196">
        <f>O96*H96</f>
        <v>0</v>
      </c>
      <c r="Q96" s="196">
        <v>0</v>
      </c>
      <c r="R96" s="196">
        <f>Q96*H96</f>
        <v>0</v>
      </c>
      <c r="S96" s="196">
        <v>0</v>
      </c>
      <c r="T96" s="197">
        <f>S96*H96</f>
        <v>0</v>
      </c>
      <c r="AR96" s="17" t="s">
        <v>166</v>
      </c>
      <c r="AT96" s="17" t="s">
        <v>161</v>
      </c>
      <c r="AU96" s="17" t="s">
        <v>73</v>
      </c>
      <c r="AY96" s="17" t="s">
        <v>167</v>
      </c>
      <c r="BE96" s="198">
        <f>IF(N96="základní",J96,0)</f>
        <v>0</v>
      </c>
      <c r="BF96" s="198">
        <f>IF(N96="snížená",J96,0)</f>
        <v>0</v>
      </c>
      <c r="BG96" s="198">
        <f>IF(N96="zákl. přenesená",J96,0)</f>
        <v>0</v>
      </c>
      <c r="BH96" s="198">
        <f>IF(N96="sníž. přenesená",J96,0)</f>
        <v>0</v>
      </c>
      <c r="BI96" s="198">
        <f>IF(N96="nulová",J96,0)</f>
        <v>0</v>
      </c>
      <c r="BJ96" s="17" t="s">
        <v>80</v>
      </c>
      <c r="BK96" s="198">
        <f>ROUND(I96*H96,2)</f>
        <v>0</v>
      </c>
      <c r="BL96" s="17" t="s">
        <v>166</v>
      </c>
      <c r="BM96" s="17" t="s">
        <v>928</v>
      </c>
    </row>
    <row r="97" s="1" customFormat="1">
      <c r="B97" s="38"/>
      <c r="C97" s="39"/>
      <c r="D97" s="199" t="s">
        <v>169</v>
      </c>
      <c r="E97" s="39"/>
      <c r="F97" s="200" t="s">
        <v>696</v>
      </c>
      <c r="G97" s="39"/>
      <c r="H97" s="39"/>
      <c r="I97" s="143"/>
      <c r="J97" s="39"/>
      <c r="K97" s="39"/>
      <c r="L97" s="43"/>
      <c r="M97" s="201"/>
      <c r="N97" s="79"/>
      <c r="O97" s="79"/>
      <c r="P97" s="79"/>
      <c r="Q97" s="79"/>
      <c r="R97" s="79"/>
      <c r="S97" s="79"/>
      <c r="T97" s="80"/>
      <c r="AT97" s="17" t="s">
        <v>169</v>
      </c>
      <c r="AU97" s="17" t="s">
        <v>73</v>
      </c>
    </row>
    <row r="98" s="9" customFormat="1">
      <c r="B98" s="202"/>
      <c r="C98" s="203"/>
      <c r="D98" s="199" t="s">
        <v>171</v>
      </c>
      <c r="E98" s="204" t="s">
        <v>19</v>
      </c>
      <c r="F98" s="205" t="s">
        <v>929</v>
      </c>
      <c r="G98" s="203"/>
      <c r="H98" s="204" t="s">
        <v>19</v>
      </c>
      <c r="I98" s="206"/>
      <c r="J98" s="203"/>
      <c r="K98" s="203"/>
      <c r="L98" s="207"/>
      <c r="M98" s="208"/>
      <c r="N98" s="209"/>
      <c r="O98" s="209"/>
      <c r="P98" s="209"/>
      <c r="Q98" s="209"/>
      <c r="R98" s="209"/>
      <c r="S98" s="209"/>
      <c r="T98" s="210"/>
      <c r="AT98" s="211" t="s">
        <v>171</v>
      </c>
      <c r="AU98" s="211" t="s">
        <v>73</v>
      </c>
      <c r="AV98" s="9" t="s">
        <v>80</v>
      </c>
      <c r="AW98" s="9" t="s">
        <v>35</v>
      </c>
      <c r="AX98" s="9" t="s">
        <v>73</v>
      </c>
      <c r="AY98" s="211" t="s">
        <v>167</v>
      </c>
    </row>
    <row r="99" s="10" customFormat="1">
      <c r="B99" s="212"/>
      <c r="C99" s="213"/>
      <c r="D99" s="199" t="s">
        <v>171</v>
      </c>
      <c r="E99" s="214" t="s">
        <v>19</v>
      </c>
      <c r="F99" s="215" t="s">
        <v>468</v>
      </c>
      <c r="G99" s="213"/>
      <c r="H99" s="216">
        <v>99</v>
      </c>
      <c r="I99" s="217"/>
      <c r="J99" s="213"/>
      <c r="K99" s="213"/>
      <c r="L99" s="218"/>
      <c r="M99" s="219"/>
      <c r="N99" s="220"/>
      <c r="O99" s="220"/>
      <c r="P99" s="220"/>
      <c r="Q99" s="220"/>
      <c r="R99" s="220"/>
      <c r="S99" s="220"/>
      <c r="T99" s="221"/>
      <c r="AT99" s="222" t="s">
        <v>171</v>
      </c>
      <c r="AU99" s="222" t="s">
        <v>73</v>
      </c>
      <c r="AV99" s="10" t="s">
        <v>82</v>
      </c>
      <c r="AW99" s="10" t="s">
        <v>35</v>
      </c>
      <c r="AX99" s="10" t="s">
        <v>80</v>
      </c>
      <c r="AY99" s="222" t="s">
        <v>167</v>
      </c>
    </row>
    <row r="100" s="1" customFormat="1" ht="22.5" customHeight="1">
      <c r="B100" s="38"/>
      <c r="C100" s="234" t="s">
        <v>89</v>
      </c>
      <c r="D100" s="234" t="s">
        <v>197</v>
      </c>
      <c r="E100" s="235" t="s">
        <v>336</v>
      </c>
      <c r="F100" s="236" t="s">
        <v>337</v>
      </c>
      <c r="G100" s="237" t="s">
        <v>200</v>
      </c>
      <c r="H100" s="238">
        <v>148.5</v>
      </c>
      <c r="I100" s="239"/>
      <c r="J100" s="240">
        <f>ROUND(I100*H100,2)</f>
        <v>0</v>
      </c>
      <c r="K100" s="236" t="s">
        <v>165</v>
      </c>
      <c r="L100" s="241"/>
      <c r="M100" s="242" t="s">
        <v>19</v>
      </c>
      <c r="N100" s="243" t="s">
        <v>44</v>
      </c>
      <c r="O100" s="79"/>
      <c r="P100" s="196">
        <f>O100*H100</f>
        <v>0</v>
      </c>
      <c r="Q100" s="196">
        <v>1</v>
      </c>
      <c r="R100" s="196">
        <f>Q100*H100</f>
        <v>148.5</v>
      </c>
      <c r="S100" s="196">
        <v>0</v>
      </c>
      <c r="T100" s="197">
        <f>S100*H100</f>
        <v>0</v>
      </c>
      <c r="AR100" s="17" t="s">
        <v>201</v>
      </c>
      <c r="AT100" s="17" t="s">
        <v>197</v>
      </c>
      <c r="AU100" s="17" t="s">
        <v>73</v>
      </c>
      <c r="AY100" s="17" t="s">
        <v>167</v>
      </c>
      <c r="BE100" s="198">
        <f>IF(N100="základní",J100,0)</f>
        <v>0</v>
      </c>
      <c r="BF100" s="198">
        <f>IF(N100="snížená",J100,0)</f>
        <v>0</v>
      </c>
      <c r="BG100" s="198">
        <f>IF(N100="zákl. přenesená",J100,0)</f>
        <v>0</v>
      </c>
      <c r="BH100" s="198">
        <f>IF(N100="sníž. přenesená",J100,0)</f>
        <v>0</v>
      </c>
      <c r="BI100" s="198">
        <f>IF(N100="nulová",J100,0)</f>
        <v>0</v>
      </c>
      <c r="BJ100" s="17" t="s">
        <v>80</v>
      </c>
      <c r="BK100" s="198">
        <f>ROUND(I100*H100,2)</f>
        <v>0</v>
      </c>
      <c r="BL100" s="17" t="s">
        <v>166</v>
      </c>
      <c r="BM100" s="17" t="s">
        <v>930</v>
      </c>
    </row>
    <row r="101" s="10" customFormat="1">
      <c r="B101" s="212"/>
      <c r="C101" s="213"/>
      <c r="D101" s="199" t="s">
        <v>171</v>
      </c>
      <c r="E101" s="214" t="s">
        <v>19</v>
      </c>
      <c r="F101" s="215" t="s">
        <v>931</v>
      </c>
      <c r="G101" s="213"/>
      <c r="H101" s="216">
        <v>148.5</v>
      </c>
      <c r="I101" s="217"/>
      <c r="J101" s="213"/>
      <c r="K101" s="213"/>
      <c r="L101" s="218"/>
      <c r="M101" s="219"/>
      <c r="N101" s="220"/>
      <c r="O101" s="220"/>
      <c r="P101" s="220"/>
      <c r="Q101" s="220"/>
      <c r="R101" s="220"/>
      <c r="S101" s="220"/>
      <c r="T101" s="221"/>
      <c r="AT101" s="222" t="s">
        <v>171</v>
      </c>
      <c r="AU101" s="222" t="s">
        <v>73</v>
      </c>
      <c r="AV101" s="10" t="s">
        <v>82</v>
      </c>
      <c r="AW101" s="10" t="s">
        <v>35</v>
      </c>
      <c r="AX101" s="10" t="s">
        <v>80</v>
      </c>
      <c r="AY101" s="222" t="s">
        <v>167</v>
      </c>
    </row>
    <row r="102" s="1" customFormat="1" ht="78.75" customHeight="1">
      <c r="B102" s="38"/>
      <c r="C102" s="187" t="s">
        <v>166</v>
      </c>
      <c r="D102" s="187" t="s">
        <v>161</v>
      </c>
      <c r="E102" s="188" t="s">
        <v>524</v>
      </c>
      <c r="F102" s="189" t="s">
        <v>919</v>
      </c>
      <c r="G102" s="190" t="s">
        <v>200</v>
      </c>
      <c r="H102" s="191">
        <v>148.5</v>
      </c>
      <c r="I102" s="192"/>
      <c r="J102" s="193">
        <f>ROUND(I102*H102,2)</f>
        <v>0</v>
      </c>
      <c r="K102" s="189" t="s">
        <v>165</v>
      </c>
      <c r="L102" s="43"/>
      <c r="M102" s="194" t="s">
        <v>19</v>
      </c>
      <c r="N102" s="195" t="s">
        <v>44</v>
      </c>
      <c r="O102" s="79"/>
      <c r="P102" s="196">
        <f>O102*H102</f>
        <v>0</v>
      </c>
      <c r="Q102" s="196">
        <v>0</v>
      </c>
      <c r="R102" s="196">
        <f>Q102*H102</f>
        <v>0</v>
      </c>
      <c r="S102" s="196">
        <v>0</v>
      </c>
      <c r="T102" s="197">
        <f>S102*H102</f>
        <v>0</v>
      </c>
      <c r="AR102" s="17" t="s">
        <v>166</v>
      </c>
      <c r="AT102" s="17" t="s">
        <v>161</v>
      </c>
      <c r="AU102" s="17" t="s">
        <v>73</v>
      </c>
      <c r="AY102" s="17" t="s">
        <v>167</v>
      </c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17" t="s">
        <v>80</v>
      </c>
      <c r="BK102" s="198">
        <f>ROUND(I102*H102,2)</f>
        <v>0</v>
      </c>
      <c r="BL102" s="17" t="s">
        <v>166</v>
      </c>
      <c r="BM102" s="17" t="s">
        <v>932</v>
      </c>
    </row>
    <row r="103" s="1" customFormat="1">
      <c r="B103" s="38"/>
      <c r="C103" s="39"/>
      <c r="D103" s="199" t="s">
        <v>169</v>
      </c>
      <c r="E103" s="39"/>
      <c r="F103" s="200" t="s">
        <v>515</v>
      </c>
      <c r="G103" s="39"/>
      <c r="H103" s="39"/>
      <c r="I103" s="143"/>
      <c r="J103" s="39"/>
      <c r="K103" s="39"/>
      <c r="L103" s="43"/>
      <c r="M103" s="201"/>
      <c r="N103" s="79"/>
      <c r="O103" s="79"/>
      <c r="P103" s="79"/>
      <c r="Q103" s="79"/>
      <c r="R103" s="79"/>
      <c r="S103" s="79"/>
      <c r="T103" s="80"/>
      <c r="AT103" s="17" t="s">
        <v>169</v>
      </c>
      <c r="AU103" s="17" t="s">
        <v>73</v>
      </c>
    </row>
    <row r="104" s="10" customFormat="1">
      <c r="B104" s="212"/>
      <c r="C104" s="213"/>
      <c r="D104" s="199" t="s">
        <v>171</v>
      </c>
      <c r="E104" s="214" t="s">
        <v>19</v>
      </c>
      <c r="F104" s="215" t="s">
        <v>933</v>
      </c>
      <c r="G104" s="213"/>
      <c r="H104" s="216">
        <v>148.5</v>
      </c>
      <c r="I104" s="217"/>
      <c r="J104" s="213"/>
      <c r="K104" s="213"/>
      <c r="L104" s="218"/>
      <c r="M104" s="219"/>
      <c r="N104" s="220"/>
      <c r="O104" s="220"/>
      <c r="P104" s="220"/>
      <c r="Q104" s="220"/>
      <c r="R104" s="220"/>
      <c r="S104" s="220"/>
      <c r="T104" s="221"/>
      <c r="AT104" s="222" t="s">
        <v>171</v>
      </c>
      <c r="AU104" s="222" t="s">
        <v>73</v>
      </c>
      <c r="AV104" s="10" t="s">
        <v>82</v>
      </c>
      <c r="AW104" s="10" t="s">
        <v>35</v>
      </c>
      <c r="AX104" s="10" t="s">
        <v>80</v>
      </c>
      <c r="AY104" s="222" t="s">
        <v>167</v>
      </c>
    </row>
    <row r="105" s="1" customFormat="1" ht="33.75" customHeight="1">
      <c r="B105" s="38"/>
      <c r="C105" s="187" t="s">
        <v>205</v>
      </c>
      <c r="D105" s="187" t="s">
        <v>161</v>
      </c>
      <c r="E105" s="188" t="s">
        <v>243</v>
      </c>
      <c r="F105" s="189" t="s">
        <v>738</v>
      </c>
      <c r="G105" s="190" t="s">
        <v>236</v>
      </c>
      <c r="H105" s="191">
        <v>2</v>
      </c>
      <c r="I105" s="192"/>
      <c r="J105" s="193">
        <f>ROUND(I105*H105,2)</f>
        <v>0</v>
      </c>
      <c r="K105" s="189" t="s">
        <v>165</v>
      </c>
      <c r="L105" s="43"/>
      <c r="M105" s="194" t="s">
        <v>19</v>
      </c>
      <c r="N105" s="195" t="s">
        <v>44</v>
      </c>
      <c r="O105" s="79"/>
      <c r="P105" s="196">
        <f>O105*H105</f>
        <v>0</v>
      </c>
      <c r="Q105" s="196">
        <v>0</v>
      </c>
      <c r="R105" s="196">
        <f>Q105*H105</f>
        <v>0</v>
      </c>
      <c r="S105" s="196">
        <v>0</v>
      </c>
      <c r="T105" s="197">
        <f>S105*H105</f>
        <v>0</v>
      </c>
      <c r="AR105" s="17" t="s">
        <v>166</v>
      </c>
      <c r="AT105" s="17" t="s">
        <v>161</v>
      </c>
      <c r="AU105" s="17" t="s">
        <v>73</v>
      </c>
      <c r="AY105" s="17" t="s">
        <v>167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17" t="s">
        <v>80</v>
      </c>
      <c r="BK105" s="198">
        <f>ROUND(I105*H105,2)</f>
        <v>0</v>
      </c>
      <c r="BL105" s="17" t="s">
        <v>166</v>
      </c>
      <c r="BM105" s="17" t="s">
        <v>934</v>
      </c>
    </row>
    <row r="106" s="1" customFormat="1">
      <c r="B106" s="38"/>
      <c r="C106" s="39"/>
      <c r="D106" s="199" t="s">
        <v>169</v>
      </c>
      <c r="E106" s="39"/>
      <c r="F106" s="200" t="s">
        <v>246</v>
      </c>
      <c r="G106" s="39"/>
      <c r="H106" s="39"/>
      <c r="I106" s="143"/>
      <c r="J106" s="39"/>
      <c r="K106" s="39"/>
      <c r="L106" s="43"/>
      <c r="M106" s="201"/>
      <c r="N106" s="79"/>
      <c r="O106" s="79"/>
      <c r="P106" s="79"/>
      <c r="Q106" s="79"/>
      <c r="R106" s="79"/>
      <c r="S106" s="79"/>
      <c r="T106" s="80"/>
      <c r="AT106" s="17" t="s">
        <v>169</v>
      </c>
      <c r="AU106" s="17" t="s">
        <v>73</v>
      </c>
    </row>
    <row r="107" s="9" customFormat="1">
      <c r="B107" s="202"/>
      <c r="C107" s="203"/>
      <c r="D107" s="199" t="s">
        <v>171</v>
      </c>
      <c r="E107" s="204" t="s">
        <v>19</v>
      </c>
      <c r="F107" s="205" t="s">
        <v>923</v>
      </c>
      <c r="G107" s="203"/>
      <c r="H107" s="204" t="s">
        <v>19</v>
      </c>
      <c r="I107" s="206"/>
      <c r="J107" s="203"/>
      <c r="K107" s="203"/>
      <c r="L107" s="207"/>
      <c r="M107" s="208"/>
      <c r="N107" s="209"/>
      <c r="O107" s="209"/>
      <c r="P107" s="209"/>
      <c r="Q107" s="209"/>
      <c r="R107" s="209"/>
      <c r="S107" s="209"/>
      <c r="T107" s="210"/>
      <c r="AT107" s="211" t="s">
        <v>171</v>
      </c>
      <c r="AU107" s="211" t="s">
        <v>73</v>
      </c>
      <c r="AV107" s="9" t="s">
        <v>80</v>
      </c>
      <c r="AW107" s="9" t="s">
        <v>35</v>
      </c>
      <c r="AX107" s="9" t="s">
        <v>73</v>
      </c>
      <c r="AY107" s="211" t="s">
        <v>167</v>
      </c>
    </row>
    <row r="108" s="10" customFormat="1">
      <c r="B108" s="212"/>
      <c r="C108" s="213"/>
      <c r="D108" s="199" t="s">
        <v>171</v>
      </c>
      <c r="E108" s="214" t="s">
        <v>19</v>
      </c>
      <c r="F108" s="215" t="s">
        <v>82</v>
      </c>
      <c r="G108" s="213"/>
      <c r="H108" s="216">
        <v>2</v>
      </c>
      <c r="I108" s="217"/>
      <c r="J108" s="213"/>
      <c r="K108" s="213"/>
      <c r="L108" s="218"/>
      <c r="M108" s="244"/>
      <c r="N108" s="245"/>
      <c r="O108" s="245"/>
      <c r="P108" s="245"/>
      <c r="Q108" s="245"/>
      <c r="R108" s="245"/>
      <c r="S108" s="245"/>
      <c r="T108" s="246"/>
      <c r="AT108" s="222" t="s">
        <v>171</v>
      </c>
      <c r="AU108" s="222" t="s">
        <v>73</v>
      </c>
      <c r="AV108" s="10" t="s">
        <v>82</v>
      </c>
      <c r="AW108" s="10" t="s">
        <v>35</v>
      </c>
      <c r="AX108" s="10" t="s">
        <v>80</v>
      </c>
      <c r="AY108" s="222" t="s">
        <v>167</v>
      </c>
    </row>
    <row r="109" s="1" customFormat="1" ht="6.96" customHeight="1">
      <c r="B109" s="57"/>
      <c r="C109" s="58"/>
      <c r="D109" s="58"/>
      <c r="E109" s="58"/>
      <c r="F109" s="58"/>
      <c r="G109" s="58"/>
      <c r="H109" s="58"/>
      <c r="I109" s="167"/>
      <c r="J109" s="58"/>
      <c r="K109" s="58"/>
      <c r="L109" s="43"/>
    </row>
  </sheetData>
  <sheetProtection sheet="1" autoFilter="0" formatColumns="0" formatRows="0" objects="1" scenarios="1" spinCount="100000" saltValue="Zi+aCHy18pHDwEHxVGAfbEZbW4lRu0YMb8hYhIDmd9LAh0aGgUcuk4PF20AmMv+uIHoKfrJiPeNi6HLFpA64uw==" hashValue="fi368+NZu5YypkCp+m0geRNXex1TqQnp6ekMxuVRBpwpnOevWdKR5nrWS934YfUazXJTzGesK1yL/VBv50LlMQ==" algorithmName="SHA-512" password="CC35"/>
  <autoFilter ref="C90:K108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7:H77"/>
    <mergeCell ref="E81:H81"/>
    <mergeCell ref="E79:H79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135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82</v>
      </c>
    </row>
    <row r="4" ht="24.96" customHeight="1">
      <c r="B4" s="20"/>
      <c r="D4" s="140" t="s">
        <v>137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Oprava geometrických parametrů koleje (OBLAST Č. 1)</v>
      </c>
      <c r="F7" s="141"/>
      <c r="G7" s="141"/>
      <c r="H7" s="141"/>
      <c r="L7" s="20"/>
    </row>
    <row r="8">
      <c r="B8" s="20"/>
      <c r="D8" s="141" t="s">
        <v>138</v>
      </c>
      <c r="L8" s="20"/>
    </row>
    <row r="9" ht="16.5" customHeight="1">
      <c r="B9" s="20"/>
      <c r="E9" s="142" t="s">
        <v>649</v>
      </c>
      <c r="L9" s="20"/>
    </row>
    <row r="10" ht="12" customHeight="1">
      <c r="B10" s="20"/>
      <c r="D10" s="141" t="s">
        <v>140</v>
      </c>
      <c r="L10" s="20"/>
    </row>
    <row r="11" s="1" customFormat="1" ht="16.5" customHeight="1">
      <c r="B11" s="43"/>
      <c r="E11" s="141" t="s">
        <v>650</v>
      </c>
      <c r="F11" s="1"/>
      <c r="G11" s="1"/>
      <c r="H11" s="1"/>
      <c r="I11" s="143"/>
      <c r="L11" s="43"/>
    </row>
    <row r="12" s="1" customFormat="1" ht="12" customHeight="1">
      <c r="B12" s="43"/>
      <c r="D12" s="141" t="s">
        <v>142</v>
      </c>
      <c r="I12" s="143"/>
      <c r="L12" s="43"/>
    </row>
    <row r="13" s="1" customFormat="1" ht="36.96" customHeight="1">
      <c r="B13" s="43"/>
      <c r="E13" s="144" t="s">
        <v>935</v>
      </c>
      <c r="F13" s="1"/>
      <c r="G13" s="1"/>
      <c r="H13" s="1"/>
      <c r="I13" s="143"/>
      <c r="L13" s="43"/>
    </row>
    <row r="14" s="1" customFormat="1">
      <c r="B14" s="43"/>
      <c r="I14" s="143"/>
      <c r="L14" s="43"/>
    </row>
    <row r="15" s="1" customFormat="1" ht="12" customHeight="1">
      <c r="B15" s="43"/>
      <c r="D15" s="141" t="s">
        <v>18</v>
      </c>
      <c r="F15" s="17" t="s">
        <v>19</v>
      </c>
      <c r="I15" s="145" t="s">
        <v>20</v>
      </c>
      <c r="J15" s="17" t="s">
        <v>19</v>
      </c>
      <c r="L15" s="43"/>
    </row>
    <row r="16" s="1" customFormat="1" ht="12" customHeight="1">
      <c r="B16" s="43"/>
      <c r="D16" s="141" t="s">
        <v>21</v>
      </c>
      <c r="F16" s="17" t="s">
        <v>22</v>
      </c>
      <c r="I16" s="145" t="s">
        <v>23</v>
      </c>
      <c r="J16" s="146" t="str">
        <f>'Rekapitulace stavby'!AN8</f>
        <v>7. 6. 2019</v>
      </c>
      <c r="L16" s="43"/>
    </row>
    <row r="17" s="1" customFormat="1" ht="10.8" customHeight="1">
      <c r="B17" s="43"/>
      <c r="I17" s="143"/>
      <c r="L17" s="43"/>
    </row>
    <row r="18" s="1" customFormat="1" ht="12" customHeight="1">
      <c r="B18" s="43"/>
      <c r="D18" s="141" t="s">
        <v>25</v>
      </c>
      <c r="I18" s="145" t="s">
        <v>26</v>
      </c>
      <c r="J18" s="17" t="s">
        <v>27</v>
      </c>
      <c r="L18" s="43"/>
    </row>
    <row r="19" s="1" customFormat="1" ht="18" customHeight="1">
      <c r="B19" s="43"/>
      <c r="E19" s="17" t="s">
        <v>28</v>
      </c>
      <c r="I19" s="145" t="s">
        <v>29</v>
      </c>
      <c r="J19" s="17" t="s">
        <v>30</v>
      </c>
      <c r="L19" s="43"/>
    </row>
    <row r="20" s="1" customFormat="1" ht="6.96" customHeight="1">
      <c r="B20" s="43"/>
      <c r="I20" s="143"/>
      <c r="L20" s="43"/>
    </row>
    <row r="21" s="1" customFormat="1" ht="12" customHeight="1">
      <c r="B21" s="43"/>
      <c r="D21" s="141" t="s">
        <v>31</v>
      </c>
      <c r="I21" s="145" t="s">
        <v>26</v>
      </c>
      <c r="J21" s="33" t="str">
        <f>'Rekapitulace stavby'!AN13</f>
        <v>Vyplň údaj</v>
      </c>
      <c r="L21" s="43"/>
    </row>
    <row r="22" s="1" customFormat="1" ht="18" customHeight="1">
      <c r="B22" s="43"/>
      <c r="E22" s="33" t="str">
        <f>'Rekapitulace stavby'!E14</f>
        <v>Vyplň údaj</v>
      </c>
      <c r="F22" s="17"/>
      <c r="G22" s="17"/>
      <c r="H22" s="17"/>
      <c r="I22" s="145" t="s">
        <v>29</v>
      </c>
      <c r="J22" s="33" t="str">
        <f>'Rekapitulace stavby'!AN14</f>
        <v>Vyplň údaj</v>
      </c>
      <c r="L22" s="43"/>
    </row>
    <row r="23" s="1" customFormat="1" ht="6.96" customHeight="1">
      <c r="B23" s="43"/>
      <c r="I23" s="143"/>
      <c r="L23" s="43"/>
    </row>
    <row r="24" s="1" customFormat="1" ht="12" customHeight="1">
      <c r="B24" s="43"/>
      <c r="D24" s="141" t="s">
        <v>33</v>
      </c>
      <c r="I24" s="145" t="s">
        <v>26</v>
      </c>
      <c r="J24" s="17" t="str">
        <f>IF('Rekapitulace stavby'!AN16="","",'Rekapitulace stavby'!AN16)</f>
        <v/>
      </c>
      <c r="L24" s="43"/>
    </row>
    <row r="25" s="1" customFormat="1" ht="18" customHeight="1">
      <c r="B25" s="43"/>
      <c r="E25" s="17" t="str">
        <f>IF('Rekapitulace stavby'!E17="","",'Rekapitulace stavby'!E17)</f>
        <v xml:space="preserve"> </v>
      </c>
      <c r="I25" s="145" t="s">
        <v>29</v>
      </c>
      <c r="J25" s="17" t="str">
        <f>IF('Rekapitulace stavby'!AN17="","",'Rekapitulace stavby'!AN17)</f>
        <v/>
      </c>
      <c r="L25" s="43"/>
    </row>
    <row r="26" s="1" customFormat="1" ht="6.96" customHeight="1">
      <c r="B26" s="43"/>
      <c r="I26" s="143"/>
      <c r="L26" s="43"/>
    </row>
    <row r="27" s="1" customFormat="1" ht="12" customHeight="1">
      <c r="B27" s="43"/>
      <c r="D27" s="141" t="s">
        <v>36</v>
      </c>
      <c r="I27" s="145" t="s">
        <v>26</v>
      </c>
      <c r="J27" s="17" t="str">
        <f>IF('Rekapitulace stavby'!AN19="","",'Rekapitulace stavby'!AN19)</f>
        <v/>
      </c>
      <c r="L27" s="43"/>
    </row>
    <row r="28" s="1" customFormat="1" ht="18" customHeight="1">
      <c r="B28" s="43"/>
      <c r="E28" s="17" t="str">
        <f>IF('Rekapitulace stavby'!E20="","",'Rekapitulace stavby'!E20)</f>
        <v xml:space="preserve"> </v>
      </c>
      <c r="I28" s="145" t="s">
        <v>29</v>
      </c>
      <c r="J28" s="17" t="str">
        <f>IF('Rekapitulace stavby'!AN20="","",'Rekapitulace stavby'!AN20)</f>
        <v/>
      </c>
      <c r="L28" s="43"/>
    </row>
    <row r="29" s="1" customFormat="1" ht="6.96" customHeight="1">
      <c r="B29" s="43"/>
      <c r="I29" s="143"/>
      <c r="L29" s="43"/>
    </row>
    <row r="30" s="1" customFormat="1" ht="12" customHeight="1">
      <c r="B30" s="43"/>
      <c r="D30" s="141" t="s">
        <v>37</v>
      </c>
      <c r="I30" s="143"/>
      <c r="L30" s="43"/>
    </row>
    <row r="31" s="7" customFormat="1" ht="45" customHeight="1">
      <c r="B31" s="147"/>
      <c r="E31" s="148" t="s">
        <v>38</v>
      </c>
      <c r="F31" s="148"/>
      <c r="G31" s="148"/>
      <c r="H31" s="148"/>
      <c r="I31" s="149"/>
      <c r="L31" s="147"/>
    </row>
    <row r="32" s="1" customFormat="1" ht="6.96" customHeight="1">
      <c r="B32" s="43"/>
      <c r="I32" s="143"/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25.44" customHeight="1">
      <c r="B34" s="43"/>
      <c r="D34" s="151" t="s">
        <v>39</v>
      </c>
      <c r="I34" s="143"/>
      <c r="J34" s="152">
        <f>ROUND(J91, 2)</f>
        <v>0</v>
      </c>
      <c r="L34" s="43"/>
    </row>
    <row r="35" s="1" customFormat="1" ht="6.96" customHeight="1">
      <c r="B35" s="43"/>
      <c r="D35" s="71"/>
      <c r="E35" s="71"/>
      <c r="F35" s="71"/>
      <c r="G35" s="71"/>
      <c r="H35" s="71"/>
      <c r="I35" s="150"/>
      <c r="J35" s="71"/>
      <c r="K35" s="71"/>
      <c r="L35" s="43"/>
    </row>
    <row r="36" s="1" customFormat="1" ht="14.4" customHeight="1">
      <c r="B36" s="43"/>
      <c r="F36" s="153" t="s">
        <v>41</v>
      </c>
      <c r="I36" s="154" t="s">
        <v>40</v>
      </c>
      <c r="J36" s="153" t="s">
        <v>42</v>
      </c>
      <c r="L36" s="43"/>
    </row>
    <row r="37" s="1" customFormat="1" ht="14.4" customHeight="1">
      <c r="B37" s="43"/>
      <c r="D37" s="141" t="s">
        <v>43</v>
      </c>
      <c r="E37" s="141" t="s">
        <v>44</v>
      </c>
      <c r="F37" s="155">
        <f>ROUND((SUM(BE91:BE119)),  2)</f>
        <v>0</v>
      </c>
      <c r="I37" s="156">
        <v>0.20999999999999999</v>
      </c>
      <c r="J37" s="155">
        <f>ROUND(((SUM(BE91:BE119))*I37),  2)</f>
        <v>0</v>
      </c>
      <c r="L37" s="43"/>
    </row>
    <row r="38" s="1" customFormat="1" ht="14.4" customHeight="1">
      <c r="B38" s="43"/>
      <c r="E38" s="141" t="s">
        <v>45</v>
      </c>
      <c r="F38" s="155">
        <f>ROUND((SUM(BF91:BF119)),  2)</f>
        <v>0</v>
      </c>
      <c r="I38" s="156">
        <v>0.14999999999999999</v>
      </c>
      <c r="J38" s="155">
        <f>ROUND(((SUM(BF91:BF119))*I38),  2)</f>
        <v>0</v>
      </c>
      <c r="L38" s="43"/>
    </row>
    <row r="39" hidden="1" s="1" customFormat="1" ht="14.4" customHeight="1">
      <c r="B39" s="43"/>
      <c r="E39" s="141" t="s">
        <v>46</v>
      </c>
      <c r="F39" s="155">
        <f>ROUND((SUM(BG91:BG119)),  2)</f>
        <v>0</v>
      </c>
      <c r="I39" s="156">
        <v>0.20999999999999999</v>
      </c>
      <c r="J39" s="155">
        <f>0</f>
        <v>0</v>
      </c>
      <c r="L39" s="43"/>
    </row>
    <row r="40" hidden="1" s="1" customFormat="1" ht="14.4" customHeight="1">
      <c r="B40" s="43"/>
      <c r="E40" s="141" t="s">
        <v>47</v>
      </c>
      <c r="F40" s="155">
        <f>ROUND((SUM(BH91:BH119)),  2)</f>
        <v>0</v>
      </c>
      <c r="I40" s="156">
        <v>0.14999999999999999</v>
      </c>
      <c r="J40" s="155">
        <f>0</f>
        <v>0</v>
      </c>
      <c r="L40" s="43"/>
    </row>
    <row r="41" hidden="1" s="1" customFormat="1" ht="14.4" customHeight="1">
      <c r="B41" s="43"/>
      <c r="E41" s="141" t="s">
        <v>48</v>
      </c>
      <c r="F41" s="155">
        <f>ROUND((SUM(BI91:BI119)),  2)</f>
        <v>0</v>
      </c>
      <c r="I41" s="156">
        <v>0</v>
      </c>
      <c r="J41" s="155">
        <f>0</f>
        <v>0</v>
      </c>
      <c r="L41" s="43"/>
    </row>
    <row r="42" s="1" customFormat="1" ht="6.96" customHeight="1">
      <c r="B42" s="43"/>
      <c r="I42" s="143"/>
      <c r="L42" s="43"/>
    </row>
    <row r="43" s="1" customFormat="1" ht="25.44" customHeight="1">
      <c r="B43" s="43"/>
      <c r="C43" s="157"/>
      <c r="D43" s="158" t="s">
        <v>49</v>
      </c>
      <c r="E43" s="159"/>
      <c r="F43" s="159"/>
      <c r="G43" s="160" t="s">
        <v>50</v>
      </c>
      <c r="H43" s="161" t="s">
        <v>51</v>
      </c>
      <c r="I43" s="162"/>
      <c r="J43" s="163">
        <f>SUM(J34:J41)</f>
        <v>0</v>
      </c>
      <c r="K43" s="164"/>
      <c r="L43" s="43"/>
    </row>
    <row r="44" s="1" customFormat="1" ht="14.4" customHeight="1"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43"/>
    </row>
    <row r="48" s="1" customFormat="1" ht="6.96" customHeight="1">
      <c r="B48" s="168"/>
      <c r="C48" s="169"/>
      <c r="D48" s="169"/>
      <c r="E48" s="169"/>
      <c r="F48" s="169"/>
      <c r="G48" s="169"/>
      <c r="H48" s="169"/>
      <c r="I48" s="170"/>
      <c r="J48" s="169"/>
      <c r="K48" s="169"/>
      <c r="L48" s="43"/>
    </row>
    <row r="49" s="1" customFormat="1" ht="24.96" customHeight="1">
      <c r="B49" s="38"/>
      <c r="C49" s="23" t="s">
        <v>144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6.96" customHeight="1">
      <c r="B50" s="38"/>
      <c r="C50" s="39"/>
      <c r="D50" s="39"/>
      <c r="E50" s="39"/>
      <c r="F50" s="39"/>
      <c r="G50" s="39"/>
      <c r="H50" s="39"/>
      <c r="I50" s="143"/>
      <c r="J50" s="39"/>
      <c r="K50" s="39"/>
      <c r="L50" s="43"/>
    </row>
    <row r="51" s="1" customFormat="1" ht="12" customHeight="1">
      <c r="B51" s="38"/>
      <c r="C51" s="32" t="s">
        <v>16</v>
      </c>
      <c r="D51" s="39"/>
      <c r="E51" s="39"/>
      <c r="F51" s="39"/>
      <c r="G51" s="39"/>
      <c r="H51" s="39"/>
      <c r="I51" s="143"/>
      <c r="J51" s="39"/>
      <c r="K51" s="39"/>
      <c r="L51" s="43"/>
    </row>
    <row r="52" s="1" customFormat="1" ht="16.5" customHeight="1">
      <c r="B52" s="38"/>
      <c r="C52" s="39"/>
      <c r="D52" s="39"/>
      <c r="E52" s="171" t="str">
        <f>E7</f>
        <v>Oprava geometrických parametrů koleje (OBLAST Č. 1)</v>
      </c>
      <c r="F52" s="32"/>
      <c r="G52" s="32"/>
      <c r="H52" s="32"/>
      <c r="I52" s="143"/>
      <c r="J52" s="39"/>
      <c r="K52" s="39"/>
      <c r="L52" s="43"/>
    </row>
    <row r="53" ht="12" customHeight="1">
      <c r="B53" s="21"/>
      <c r="C53" s="32" t="s">
        <v>138</v>
      </c>
      <c r="D53" s="22"/>
      <c r="E53" s="22"/>
      <c r="F53" s="22"/>
      <c r="G53" s="22"/>
      <c r="H53" s="22"/>
      <c r="I53" s="136"/>
      <c r="J53" s="22"/>
      <c r="K53" s="22"/>
      <c r="L53" s="20"/>
    </row>
    <row r="54" ht="16.5" customHeight="1">
      <c r="B54" s="21"/>
      <c r="C54" s="22"/>
      <c r="D54" s="22"/>
      <c r="E54" s="171" t="s">
        <v>649</v>
      </c>
      <c r="F54" s="22"/>
      <c r="G54" s="22"/>
      <c r="H54" s="22"/>
      <c r="I54" s="136"/>
      <c r="J54" s="22"/>
      <c r="K54" s="22"/>
      <c r="L54" s="20"/>
    </row>
    <row r="55" ht="12" customHeight="1">
      <c r="B55" s="21"/>
      <c r="C55" s="32" t="s">
        <v>140</v>
      </c>
      <c r="D55" s="22"/>
      <c r="E55" s="22"/>
      <c r="F55" s="22"/>
      <c r="G55" s="22"/>
      <c r="H55" s="22"/>
      <c r="I55" s="136"/>
      <c r="J55" s="22"/>
      <c r="K55" s="22"/>
      <c r="L55" s="20"/>
    </row>
    <row r="56" s="1" customFormat="1" ht="16.5" customHeight="1">
      <c r="B56" s="38"/>
      <c r="C56" s="39"/>
      <c r="D56" s="39"/>
      <c r="E56" s="32" t="s">
        <v>650</v>
      </c>
      <c r="F56" s="39"/>
      <c r="G56" s="39"/>
      <c r="H56" s="39"/>
      <c r="I56" s="143"/>
      <c r="J56" s="39"/>
      <c r="K56" s="39"/>
      <c r="L56" s="43"/>
    </row>
    <row r="57" s="1" customFormat="1" ht="12" customHeight="1">
      <c r="B57" s="38"/>
      <c r="C57" s="32" t="s">
        <v>142</v>
      </c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16.5" customHeight="1">
      <c r="B58" s="38"/>
      <c r="C58" s="39"/>
      <c r="D58" s="39"/>
      <c r="E58" s="64" t="str">
        <f>E13</f>
        <v>06 - SO 06 - TO Česká Kamenice</v>
      </c>
      <c r="F58" s="39"/>
      <c r="G58" s="39"/>
      <c r="H58" s="39"/>
      <c r="I58" s="143"/>
      <c r="J58" s="39"/>
      <c r="K58" s="39"/>
      <c r="L58" s="43"/>
    </row>
    <row r="59" s="1" customFormat="1" ht="6.96" customHeight="1">
      <c r="B59" s="38"/>
      <c r="C59" s="39"/>
      <c r="D59" s="39"/>
      <c r="E59" s="39"/>
      <c r="F59" s="39"/>
      <c r="G59" s="39"/>
      <c r="H59" s="39"/>
      <c r="I59" s="143"/>
      <c r="J59" s="39"/>
      <c r="K59" s="39"/>
      <c r="L59" s="43"/>
    </row>
    <row r="60" s="1" customFormat="1" ht="12" customHeight="1">
      <c r="B60" s="38"/>
      <c r="C60" s="32" t="s">
        <v>21</v>
      </c>
      <c r="D60" s="39"/>
      <c r="E60" s="39"/>
      <c r="F60" s="27" t="str">
        <f>F16</f>
        <v>obvod ST Ústí nad Labem</v>
      </c>
      <c r="G60" s="39"/>
      <c r="H60" s="39"/>
      <c r="I60" s="145" t="s">
        <v>23</v>
      </c>
      <c r="J60" s="67" t="str">
        <f>IF(J16="","",J16)</f>
        <v>7. 6. 2019</v>
      </c>
      <c r="K60" s="39"/>
      <c r="L60" s="43"/>
    </row>
    <row r="61" s="1" customFormat="1" ht="6.96" customHeight="1">
      <c r="B61" s="38"/>
      <c r="C61" s="39"/>
      <c r="D61" s="39"/>
      <c r="E61" s="39"/>
      <c r="F61" s="39"/>
      <c r="G61" s="39"/>
      <c r="H61" s="39"/>
      <c r="I61" s="143"/>
      <c r="J61" s="39"/>
      <c r="K61" s="39"/>
      <c r="L61" s="43"/>
    </row>
    <row r="62" s="1" customFormat="1" ht="13.65" customHeight="1">
      <c r="B62" s="38"/>
      <c r="C62" s="32" t="s">
        <v>25</v>
      </c>
      <c r="D62" s="39"/>
      <c r="E62" s="39"/>
      <c r="F62" s="27" t="str">
        <f>E19</f>
        <v>SŽDC s.o., OŘ Ústí n.L., ST Ústí n.L.</v>
      </c>
      <c r="G62" s="39"/>
      <c r="H62" s="39"/>
      <c r="I62" s="145" t="s">
        <v>33</v>
      </c>
      <c r="J62" s="36" t="str">
        <f>E25</f>
        <v xml:space="preserve"> </v>
      </c>
      <c r="K62" s="39"/>
      <c r="L62" s="43"/>
    </row>
    <row r="63" s="1" customFormat="1" ht="13.65" customHeight="1">
      <c r="B63" s="38"/>
      <c r="C63" s="32" t="s">
        <v>31</v>
      </c>
      <c r="D63" s="39"/>
      <c r="E63" s="39"/>
      <c r="F63" s="27" t="str">
        <f>IF(E22="","",E22)</f>
        <v>Vyplň údaj</v>
      </c>
      <c r="G63" s="39"/>
      <c r="H63" s="39"/>
      <c r="I63" s="145" t="s">
        <v>36</v>
      </c>
      <c r="J63" s="36" t="str">
        <f>E28</f>
        <v xml:space="preserve"> </v>
      </c>
      <c r="K63" s="39"/>
      <c r="L63" s="43"/>
    </row>
    <row r="64" s="1" customFormat="1" ht="10.32" customHeight="1">
      <c r="B64" s="38"/>
      <c r="C64" s="39"/>
      <c r="D64" s="39"/>
      <c r="E64" s="39"/>
      <c r="F64" s="39"/>
      <c r="G64" s="39"/>
      <c r="H64" s="39"/>
      <c r="I64" s="143"/>
      <c r="J64" s="39"/>
      <c r="K64" s="39"/>
      <c r="L64" s="43"/>
    </row>
    <row r="65" s="1" customFormat="1" ht="29.28" customHeight="1">
      <c r="B65" s="38"/>
      <c r="C65" s="172" t="s">
        <v>145</v>
      </c>
      <c r="D65" s="173"/>
      <c r="E65" s="173"/>
      <c r="F65" s="173"/>
      <c r="G65" s="173"/>
      <c r="H65" s="173"/>
      <c r="I65" s="174"/>
      <c r="J65" s="175" t="s">
        <v>146</v>
      </c>
      <c r="K65" s="173"/>
      <c r="L65" s="43"/>
    </row>
    <row r="66" s="1" customFormat="1" ht="10.32" customHeight="1">
      <c r="B66" s="38"/>
      <c r="C66" s="39"/>
      <c r="D66" s="39"/>
      <c r="E66" s="39"/>
      <c r="F66" s="39"/>
      <c r="G66" s="39"/>
      <c r="H66" s="39"/>
      <c r="I66" s="143"/>
      <c r="J66" s="39"/>
      <c r="K66" s="39"/>
      <c r="L66" s="43"/>
    </row>
    <row r="67" s="1" customFormat="1" ht="22.8" customHeight="1">
      <c r="B67" s="38"/>
      <c r="C67" s="176" t="s">
        <v>71</v>
      </c>
      <c r="D67" s="39"/>
      <c r="E67" s="39"/>
      <c r="F67" s="39"/>
      <c r="G67" s="39"/>
      <c r="H67" s="39"/>
      <c r="I67" s="143"/>
      <c r="J67" s="97">
        <f>J91</f>
        <v>0</v>
      </c>
      <c r="K67" s="39"/>
      <c r="L67" s="43"/>
      <c r="AU67" s="17" t="s">
        <v>147</v>
      </c>
    </row>
    <row r="68" s="1" customFormat="1" ht="21.84" customHeight="1">
      <c r="B68" s="38"/>
      <c r="C68" s="39"/>
      <c r="D68" s="39"/>
      <c r="E68" s="39"/>
      <c r="F68" s="39"/>
      <c r="G68" s="39"/>
      <c r="H68" s="39"/>
      <c r="I68" s="143"/>
      <c r="J68" s="39"/>
      <c r="K68" s="39"/>
      <c r="L68" s="43"/>
    </row>
    <row r="69" s="1" customFormat="1" ht="6.96" customHeight="1">
      <c r="B69" s="57"/>
      <c r="C69" s="58"/>
      <c r="D69" s="58"/>
      <c r="E69" s="58"/>
      <c r="F69" s="58"/>
      <c r="G69" s="58"/>
      <c r="H69" s="58"/>
      <c r="I69" s="167"/>
      <c r="J69" s="58"/>
      <c r="K69" s="58"/>
      <c r="L69" s="43"/>
    </row>
    <row r="73" s="1" customFormat="1" ht="6.96" customHeight="1">
      <c r="B73" s="59"/>
      <c r="C73" s="60"/>
      <c r="D73" s="60"/>
      <c r="E73" s="60"/>
      <c r="F73" s="60"/>
      <c r="G73" s="60"/>
      <c r="H73" s="60"/>
      <c r="I73" s="170"/>
      <c r="J73" s="60"/>
      <c r="K73" s="60"/>
      <c r="L73" s="43"/>
    </row>
    <row r="74" s="1" customFormat="1" ht="24.96" customHeight="1">
      <c r="B74" s="38"/>
      <c r="C74" s="23" t="s">
        <v>148</v>
      </c>
      <c r="D74" s="39"/>
      <c r="E74" s="39"/>
      <c r="F74" s="39"/>
      <c r="G74" s="39"/>
      <c r="H74" s="39"/>
      <c r="I74" s="143"/>
      <c r="J74" s="39"/>
      <c r="K74" s="39"/>
      <c r="L74" s="43"/>
    </row>
    <row r="75" s="1" customFormat="1" ht="6.96" customHeight="1">
      <c r="B75" s="38"/>
      <c r="C75" s="39"/>
      <c r="D75" s="39"/>
      <c r="E75" s="39"/>
      <c r="F75" s="39"/>
      <c r="G75" s="39"/>
      <c r="H75" s="39"/>
      <c r="I75" s="143"/>
      <c r="J75" s="39"/>
      <c r="K75" s="39"/>
      <c r="L75" s="43"/>
    </row>
    <row r="76" s="1" customFormat="1" ht="12" customHeight="1">
      <c r="B76" s="38"/>
      <c r="C76" s="32" t="s">
        <v>16</v>
      </c>
      <c r="D76" s="39"/>
      <c r="E76" s="39"/>
      <c r="F76" s="39"/>
      <c r="G76" s="39"/>
      <c r="H76" s="39"/>
      <c r="I76" s="143"/>
      <c r="J76" s="39"/>
      <c r="K76" s="39"/>
      <c r="L76" s="43"/>
    </row>
    <row r="77" s="1" customFormat="1" ht="16.5" customHeight="1">
      <c r="B77" s="38"/>
      <c r="C77" s="39"/>
      <c r="D77" s="39"/>
      <c r="E77" s="171" t="str">
        <f>E7</f>
        <v>Oprava geometrických parametrů koleje (OBLAST Č. 1)</v>
      </c>
      <c r="F77" s="32"/>
      <c r="G77" s="32"/>
      <c r="H77" s="32"/>
      <c r="I77" s="143"/>
      <c r="J77" s="39"/>
      <c r="K77" s="39"/>
      <c r="L77" s="43"/>
    </row>
    <row r="78" ht="12" customHeight="1">
      <c r="B78" s="21"/>
      <c r="C78" s="32" t="s">
        <v>138</v>
      </c>
      <c r="D78" s="22"/>
      <c r="E78" s="22"/>
      <c r="F78" s="22"/>
      <c r="G78" s="22"/>
      <c r="H78" s="22"/>
      <c r="I78" s="136"/>
      <c r="J78" s="22"/>
      <c r="K78" s="22"/>
      <c r="L78" s="20"/>
    </row>
    <row r="79" ht="16.5" customHeight="1">
      <c r="B79" s="21"/>
      <c r="C79" s="22"/>
      <c r="D79" s="22"/>
      <c r="E79" s="171" t="s">
        <v>649</v>
      </c>
      <c r="F79" s="22"/>
      <c r="G79" s="22"/>
      <c r="H79" s="22"/>
      <c r="I79" s="136"/>
      <c r="J79" s="22"/>
      <c r="K79" s="22"/>
      <c r="L79" s="20"/>
    </row>
    <row r="80" ht="12" customHeight="1">
      <c r="B80" s="21"/>
      <c r="C80" s="32" t="s">
        <v>140</v>
      </c>
      <c r="D80" s="22"/>
      <c r="E80" s="22"/>
      <c r="F80" s="22"/>
      <c r="G80" s="22"/>
      <c r="H80" s="22"/>
      <c r="I80" s="136"/>
      <c r="J80" s="22"/>
      <c r="K80" s="22"/>
      <c r="L80" s="20"/>
    </row>
    <row r="81" s="1" customFormat="1" ht="16.5" customHeight="1">
      <c r="B81" s="38"/>
      <c r="C81" s="39"/>
      <c r="D81" s="39"/>
      <c r="E81" s="32" t="s">
        <v>650</v>
      </c>
      <c r="F81" s="39"/>
      <c r="G81" s="39"/>
      <c r="H81" s="39"/>
      <c r="I81" s="143"/>
      <c r="J81" s="39"/>
      <c r="K81" s="39"/>
      <c r="L81" s="43"/>
    </row>
    <row r="82" s="1" customFormat="1" ht="12" customHeight="1">
      <c r="B82" s="38"/>
      <c r="C82" s="32" t="s">
        <v>142</v>
      </c>
      <c r="D82" s="39"/>
      <c r="E82" s="39"/>
      <c r="F82" s="39"/>
      <c r="G82" s="39"/>
      <c r="H82" s="39"/>
      <c r="I82" s="143"/>
      <c r="J82" s="39"/>
      <c r="K82" s="39"/>
      <c r="L82" s="43"/>
    </row>
    <row r="83" s="1" customFormat="1" ht="16.5" customHeight="1">
      <c r="B83" s="38"/>
      <c r="C83" s="39"/>
      <c r="D83" s="39"/>
      <c r="E83" s="64" t="str">
        <f>E13</f>
        <v>06 - SO 06 - TO Česká Kamenice</v>
      </c>
      <c r="F83" s="39"/>
      <c r="G83" s="39"/>
      <c r="H83" s="39"/>
      <c r="I83" s="143"/>
      <c r="J83" s="39"/>
      <c r="K83" s="39"/>
      <c r="L83" s="43"/>
    </row>
    <row r="84" s="1" customFormat="1" ht="6.96" customHeight="1">
      <c r="B84" s="38"/>
      <c r="C84" s="39"/>
      <c r="D84" s="39"/>
      <c r="E84" s="39"/>
      <c r="F84" s="39"/>
      <c r="G84" s="39"/>
      <c r="H84" s="39"/>
      <c r="I84" s="143"/>
      <c r="J84" s="39"/>
      <c r="K84" s="39"/>
      <c r="L84" s="43"/>
    </row>
    <row r="85" s="1" customFormat="1" ht="12" customHeight="1">
      <c r="B85" s="38"/>
      <c r="C85" s="32" t="s">
        <v>21</v>
      </c>
      <c r="D85" s="39"/>
      <c r="E85" s="39"/>
      <c r="F85" s="27" t="str">
        <f>F16</f>
        <v>obvod ST Ústí nad Labem</v>
      </c>
      <c r="G85" s="39"/>
      <c r="H85" s="39"/>
      <c r="I85" s="145" t="s">
        <v>23</v>
      </c>
      <c r="J85" s="67" t="str">
        <f>IF(J16="","",J16)</f>
        <v>7. 6. 2019</v>
      </c>
      <c r="K85" s="39"/>
      <c r="L85" s="43"/>
    </row>
    <row r="86" s="1" customFormat="1" ht="6.96" customHeight="1">
      <c r="B86" s="38"/>
      <c r="C86" s="39"/>
      <c r="D86" s="39"/>
      <c r="E86" s="39"/>
      <c r="F86" s="39"/>
      <c r="G86" s="39"/>
      <c r="H86" s="39"/>
      <c r="I86" s="143"/>
      <c r="J86" s="39"/>
      <c r="K86" s="39"/>
      <c r="L86" s="43"/>
    </row>
    <row r="87" s="1" customFormat="1" ht="13.65" customHeight="1">
      <c r="B87" s="38"/>
      <c r="C87" s="32" t="s">
        <v>25</v>
      </c>
      <c r="D87" s="39"/>
      <c r="E87" s="39"/>
      <c r="F87" s="27" t="str">
        <f>E19</f>
        <v>SŽDC s.o., OŘ Ústí n.L., ST Ústí n.L.</v>
      </c>
      <c r="G87" s="39"/>
      <c r="H87" s="39"/>
      <c r="I87" s="145" t="s">
        <v>33</v>
      </c>
      <c r="J87" s="36" t="str">
        <f>E25</f>
        <v xml:space="preserve"> </v>
      </c>
      <c r="K87" s="39"/>
      <c r="L87" s="43"/>
    </row>
    <row r="88" s="1" customFormat="1" ht="13.65" customHeight="1">
      <c r="B88" s="38"/>
      <c r="C88" s="32" t="s">
        <v>31</v>
      </c>
      <c r="D88" s="39"/>
      <c r="E88" s="39"/>
      <c r="F88" s="27" t="str">
        <f>IF(E22="","",E22)</f>
        <v>Vyplň údaj</v>
      </c>
      <c r="G88" s="39"/>
      <c r="H88" s="39"/>
      <c r="I88" s="145" t="s">
        <v>36</v>
      </c>
      <c r="J88" s="36" t="str">
        <f>E28</f>
        <v xml:space="preserve"> </v>
      </c>
      <c r="K88" s="39"/>
      <c r="L88" s="43"/>
    </row>
    <row r="89" s="1" customFormat="1" ht="10.32" customHeight="1">
      <c r="B89" s="38"/>
      <c r="C89" s="39"/>
      <c r="D89" s="39"/>
      <c r="E89" s="39"/>
      <c r="F89" s="39"/>
      <c r="G89" s="39"/>
      <c r="H89" s="39"/>
      <c r="I89" s="143"/>
      <c r="J89" s="39"/>
      <c r="K89" s="39"/>
      <c r="L89" s="43"/>
    </row>
    <row r="90" s="8" customFormat="1" ht="29.28" customHeight="1">
      <c r="B90" s="177"/>
      <c r="C90" s="178" t="s">
        <v>149</v>
      </c>
      <c r="D90" s="179" t="s">
        <v>58</v>
      </c>
      <c r="E90" s="179" t="s">
        <v>54</v>
      </c>
      <c r="F90" s="179" t="s">
        <v>55</v>
      </c>
      <c r="G90" s="179" t="s">
        <v>150</v>
      </c>
      <c r="H90" s="179" t="s">
        <v>151</v>
      </c>
      <c r="I90" s="180" t="s">
        <v>152</v>
      </c>
      <c r="J90" s="179" t="s">
        <v>146</v>
      </c>
      <c r="K90" s="181" t="s">
        <v>153</v>
      </c>
      <c r="L90" s="182"/>
      <c r="M90" s="87" t="s">
        <v>19</v>
      </c>
      <c r="N90" s="88" t="s">
        <v>43</v>
      </c>
      <c r="O90" s="88" t="s">
        <v>154</v>
      </c>
      <c r="P90" s="88" t="s">
        <v>155</v>
      </c>
      <c r="Q90" s="88" t="s">
        <v>156</v>
      </c>
      <c r="R90" s="88" t="s">
        <v>157</v>
      </c>
      <c r="S90" s="88" t="s">
        <v>158</v>
      </c>
      <c r="T90" s="89" t="s">
        <v>159</v>
      </c>
    </row>
    <row r="91" s="1" customFormat="1" ht="22.8" customHeight="1">
      <c r="B91" s="38"/>
      <c r="C91" s="94" t="s">
        <v>160</v>
      </c>
      <c r="D91" s="39"/>
      <c r="E91" s="39"/>
      <c r="F91" s="39"/>
      <c r="G91" s="39"/>
      <c r="H91" s="39"/>
      <c r="I91" s="143"/>
      <c r="J91" s="183">
        <f>BK91</f>
        <v>0</v>
      </c>
      <c r="K91" s="39"/>
      <c r="L91" s="43"/>
      <c r="M91" s="90"/>
      <c r="N91" s="91"/>
      <c r="O91" s="91"/>
      <c r="P91" s="184">
        <f>SUM(P92:P119)</f>
        <v>0</v>
      </c>
      <c r="Q91" s="91"/>
      <c r="R91" s="184">
        <f>SUM(R92:R119)</f>
        <v>316.80000000000001</v>
      </c>
      <c r="S91" s="91"/>
      <c r="T91" s="185">
        <f>SUM(T92:T119)</f>
        <v>0</v>
      </c>
      <c r="AT91" s="17" t="s">
        <v>72</v>
      </c>
      <c r="AU91" s="17" t="s">
        <v>147</v>
      </c>
      <c r="BK91" s="186">
        <f>SUM(BK92:BK119)</f>
        <v>0</v>
      </c>
    </row>
    <row r="92" s="1" customFormat="1" ht="45" customHeight="1">
      <c r="B92" s="38"/>
      <c r="C92" s="187" t="s">
        <v>80</v>
      </c>
      <c r="D92" s="187" t="s">
        <v>161</v>
      </c>
      <c r="E92" s="188" t="s">
        <v>598</v>
      </c>
      <c r="F92" s="189" t="s">
        <v>657</v>
      </c>
      <c r="G92" s="190" t="s">
        <v>164</v>
      </c>
      <c r="H92" s="191">
        <v>2.6949999999999998</v>
      </c>
      <c r="I92" s="192"/>
      <c r="J92" s="193">
        <f>ROUND(I92*H92,2)</f>
        <v>0</v>
      </c>
      <c r="K92" s="189" t="s">
        <v>165</v>
      </c>
      <c r="L92" s="43"/>
      <c r="M92" s="194" t="s">
        <v>19</v>
      </c>
      <c r="N92" s="195" t="s">
        <v>44</v>
      </c>
      <c r="O92" s="79"/>
      <c r="P92" s="196">
        <f>O92*H92</f>
        <v>0</v>
      </c>
      <c r="Q92" s="196">
        <v>0</v>
      </c>
      <c r="R92" s="196">
        <f>Q92*H92</f>
        <v>0</v>
      </c>
      <c r="S92" s="196">
        <v>0</v>
      </c>
      <c r="T92" s="197">
        <f>S92*H92</f>
        <v>0</v>
      </c>
      <c r="AR92" s="17" t="s">
        <v>166</v>
      </c>
      <c r="AT92" s="17" t="s">
        <v>161</v>
      </c>
      <c r="AU92" s="17" t="s">
        <v>73</v>
      </c>
      <c r="AY92" s="17" t="s">
        <v>167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17" t="s">
        <v>80</v>
      </c>
      <c r="BK92" s="198">
        <f>ROUND(I92*H92,2)</f>
        <v>0</v>
      </c>
      <c r="BL92" s="17" t="s">
        <v>166</v>
      </c>
      <c r="BM92" s="17" t="s">
        <v>936</v>
      </c>
    </row>
    <row r="93" s="1" customFormat="1">
      <c r="B93" s="38"/>
      <c r="C93" s="39"/>
      <c r="D93" s="199" t="s">
        <v>169</v>
      </c>
      <c r="E93" s="39"/>
      <c r="F93" s="200" t="s">
        <v>659</v>
      </c>
      <c r="G93" s="39"/>
      <c r="H93" s="39"/>
      <c r="I93" s="143"/>
      <c r="J93" s="39"/>
      <c r="K93" s="39"/>
      <c r="L93" s="43"/>
      <c r="M93" s="201"/>
      <c r="N93" s="79"/>
      <c r="O93" s="79"/>
      <c r="P93" s="79"/>
      <c r="Q93" s="79"/>
      <c r="R93" s="79"/>
      <c r="S93" s="79"/>
      <c r="T93" s="80"/>
      <c r="AT93" s="17" t="s">
        <v>169</v>
      </c>
      <c r="AU93" s="17" t="s">
        <v>73</v>
      </c>
    </row>
    <row r="94" s="9" customFormat="1">
      <c r="B94" s="202"/>
      <c r="C94" s="203"/>
      <c r="D94" s="199" t="s">
        <v>171</v>
      </c>
      <c r="E94" s="204" t="s">
        <v>19</v>
      </c>
      <c r="F94" s="205" t="s">
        <v>937</v>
      </c>
      <c r="G94" s="203"/>
      <c r="H94" s="204" t="s">
        <v>19</v>
      </c>
      <c r="I94" s="206"/>
      <c r="J94" s="203"/>
      <c r="K94" s="203"/>
      <c r="L94" s="207"/>
      <c r="M94" s="208"/>
      <c r="N94" s="209"/>
      <c r="O94" s="209"/>
      <c r="P94" s="209"/>
      <c r="Q94" s="209"/>
      <c r="R94" s="209"/>
      <c r="S94" s="209"/>
      <c r="T94" s="210"/>
      <c r="AT94" s="211" t="s">
        <v>171</v>
      </c>
      <c r="AU94" s="211" t="s">
        <v>73</v>
      </c>
      <c r="AV94" s="9" t="s">
        <v>80</v>
      </c>
      <c r="AW94" s="9" t="s">
        <v>35</v>
      </c>
      <c r="AX94" s="9" t="s">
        <v>73</v>
      </c>
      <c r="AY94" s="211" t="s">
        <v>167</v>
      </c>
    </row>
    <row r="95" s="10" customFormat="1">
      <c r="B95" s="212"/>
      <c r="C95" s="213"/>
      <c r="D95" s="199" t="s">
        <v>171</v>
      </c>
      <c r="E95" s="214" t="s">
        <v>19</v>
      </c>
      <c r="F95" s="215" t="s">
        <v>938</v>
      </c>
      <c r="G95" s="213"/>
      <c r="H95" s="216">
        <v>1.6000000000000001</v>
      </c>
      <c r="I95" s="217"/>
      <c r="J95" s="213"/>
      <c r="K95" s="213"/>
      <c r="L95" s="218"/>
      <c r="M95" s="219"/>
      <c r="N95" s="220"/>
      <c r="O95" s="220"/>
      <c r="P95" s="220"/>
      <c r="Q95" s="220"/>
      <c r="R95" s="220"/>
      <c r="S95" s="220"/>
      <c r="T95" s="221"/>
      <c r="AT95" s="222" t="s">
        <v>171</v>
      </c>
      <c r="AU95" s="222" t="s">
        <v>73</v>
      </c>
      <c r="AV95" s="10" t="s">
        <v>82</v>
      </c>
      <c r="AW95" s="10" t="s">
        <v>35</v>
      </c>
      <c r="AX95" s="10" t="s">
        <v>73</v>
      </c>
      <c r="AY95" s="222" t="s">
        <v>167</v>
      </c>
    </row>
    <row r="96" s="9" customFormat="1">
      <c r="B96" s="202"/>
      <c r="C96" s="203"/>
      <c r="D96" s="199" t="s">
        <v>171</v>
      </c>
      <c r="E96" s="204" t="s">
        <v>19</v>
      </c>
      <c r="F96" s="205" t="s">
        <v>939</v>
      </c>
      <c r="G96" s="203"/>
      <c r="H96" s="204" t="s">
        <v>19</v>
      </c>
      <c r="I96" s="206"/>
      <c r="J96" s="203"/>
      <c r="K96" s="203"/>
      <c r="L96" s="207"/>
      <c r="M96" s="208"/>
      <c r="N96" s="209"/>
      <c r="O96" s="209"/>
      <c r="P96" s="209"/>
      <c r="Q96" s="209"/>
      <c r="R96" s="209"/>
      <c r="S96" s="209"/>
      <c r="T96" s="210"/>
      <c r="AT96" s="211" t="s">
        <v>171</v>
      </c>
      <c r="AU96" s="211" t="s">
        <v>73</v>
      </c>
      <c r="AV96" s="9" t="s">
        <v>80</v>
      </c>
      <c r="AW96" s="9" t="s">
        <v>35</v>
      </c>
      <c r="AX96" s="9" t="s">
        <v>73</v>
      </c>
      <c r="AY96" s="211" t="s">
        <v>167</v>
      </c>
    </row>
    <row r="97" s="10" customFormat="1">
      <c r="B97" s="212"/>
      <c r="C97" s="213"/>
      <c r="D97" s="199" t="s">
        <v>171</v>
      </c>
      <c r="E97" s="214" t="s">
        <v>19</v>
      </c>
      <c r="F97" s="215" t="s">
        <v>415</v>
      </c>
      <c r="G97" s="213"/>
      <c r="H97" s="216">
        <v>0.10000000000000001</v>
      </c>
      <c r="I97" s="217"/>
      <c r="J97" s="213"/>
      <c r="K97" s="213"/>
      <c r="L97" s="218"/>
      <c r="M97" s="219"/>
      <c r="N97" s="220"/>
      <c r="O97" s="220"/>
      <c r="P97" s="220"/>
      <c r="Q97" s="220"/>
      <c r="R97" s="220"/>
      <c r="S97" s="220"/>
      <c r="T97" s="221"/>
      <c r="AT97" s="222" t="s">
        <v>171</v>
      </c>
      <c r="AU97" s="222" t="s">
        <v>73</v>
      </c>
      <c r="AV97" s="10" t="s">
        <v>82</v>
      </c>
      <c r="AW97" s="10" t="s">
        <v>35</v>
      </c>
      <c r="AX97" s="10" t="s">
        <v>73</v>
      </c>
      <c r="AY97" s="222" t="s">
        <v>167</v>
      </c>
    </row>
    <row r="98" s="9" customFormat="1">
      <c r="B98" s="202"/>
      <c r="C98" s="203"/>
      <c r="D98" s="199" t="s">
        <v>171</v>
      </c>
      <c r="E98" s="204" t="s">
        <v>19</v>
      </c>
      <c r="F98" s="205" t="s">
        <v>940</v>
      </c>
      <c r="G98" s="203"/>
      <c r="H98" s="204" t="s">
        <v>19</v>
      </c>
      <c r="I98" s="206"/>
      <c r="J98" s="203"/>
      <c r="K98" s="203"/>
      <c r="L98" s="207"/>
      <c r="M98" s="208"/>
      <c r="N98" s="209"/>
      <c r="O98" s="209"/>
      <c r="P98" s="209"/>
      <c r="Q98" s="209"/>
      <c r="R98" s="209"/>
      <c r="S98" s="209"/>
      <c r="T98" s="210"/>
      <c r="AT98" s="211" t="s">
        <v>171</v>
      </c>
      <c r="AU98" s="211" t="s">
        <v>73</v>
      </c>
      <c r="AV98" s="9" t="s">
        <v>80</v>
      </c>
      <c r="AW98" s="9" t="s">
        <v>35</v>
      </c>
      <c r="AX98" s="9" t="s">
        <v>73</v>
      </c>
      <c r="AY98" s="211" t="s">
        <v>167</v>
      </c>
    </row>
    <row r="99" s="10" customFormat="1">
      <c r="B99" s="212"/>
      <c r="C99" s="213"/>
      <c r="D99" s="199" t="s">
        <v>171</v>
      </c>
      <c r="E99" s="214" t="s">
        <v>19</v>
      </c>
      <c r="F99" s="215" t="s">
        <v>836</v>
      </c>
      <c r="G99" s="213"/>
      <c r="H99" s="216">
        <v>0.40000000000000002</v>
      </c>
      <c r="I99" s="217"/>
      <c r="J99" s="213"/>
      <c r="K99" s="213"/>
      <c r="L99" s="218"/>
      <c r="M99" s="219"/>
      <c r="N99" s="220"/>
      <c r="O99" s="220"/>
      <c r="P99" s="220"/>
      <c r="Q99" s="220"/>
      <c r="R99" s="220"/>
      <c r="S99" s="220"/>
      <c r="T99" s="221"/>
      <c r="AT99" s="222" t="s">
        <v>171</v>
      </c>
      <c r="AU99" s="222" t="s">
        <v>73</v>
      </c>
      <c r="AV99" s="10" t="s">
        <v>82</v>
      </c>
      <c r="AW99" s="10" t="s">
        <v>35</v>
      </c>
      <c r="AX99" s="10" t="s">
        <v>73</v>
      </c>
      <c r="AY99" s="222" t="s">
        <v>167</v>
      </c>
    </row>
    <row r="100" s="9" customFormat="1">
      <c r="B100" s="202"/>
      <c r="C100" s="203"/>
      <c r="D100" s="199" t="s">
        <v>171</v>
      </c>
      <c r="E100" s="204" t="s">
        <v>19</v>
      </c>
      <c r="F100" s="205" t="s">
        <v>941</v>
      </c>
      <c r="G100" s="203"/>
      <c r="H100" s="204" t="s">
        <v>19</v>
      </c>
      <c r="I100" s="206"/>
      <c r="J100" s="203"/>
      <c r="K100" s="203"/>
      <c r="L100" s="207"/>
      <c r="M100" s="208"/>
      <c r="N100" s="209"/>
      <c r="O100" s="209"/>
      <c r="P100" s="209"/>
      <c r="Q100" s="209"/>
      <c r="R100" s="209"/>
      <c r="S100" s="209"/>
      <c r="T100" s="210"/>
      <c r="AT100" s="211" t="s">
        <v>171</v>
      </c>
      <c r="AU100" s="211" t="s">
        <v>73</v>
      </c>
      <c r="AV100" s="9" t="s">
        <v>80</v>
      </c>
      <c r="AW100" s="9" t="s">
        <v>35</v>
      </c>
      <c r="AX100" s="9" t="s">
        <v>73</v>
      </c>
      <c r="AY100" s="211" t="s">
        <v>167</v>
      </c>
    </row>
    <row r="101" s="10" customFormat="1">
      <c r="B101" s="212"/>
      <c r="C101" s="213"/>
      <c r="D101" s="199" t="s">
        <v>171</v>
      </c>
      <c r="E101" s="214" t="s">
        <v>19</v>
      </c>
      <c r="F101" s="215" t="s">
        <v>942</v>
      </c>
      <c r="G101" s="213"/>
      <c r="H101" s="216">
        <v>0.59499999999999997</v>
      </c>
      <c r="I101" s="217"/>
      <c r="J101" s="213"/>
      <c r="K101" s="213"/>
      <c r="L101" s="218"/>
      <c r="M101" s="219"/>
      <c r="N101" s="220"/>
      <c r="O101" s="220"/>
      <c r="P101" s="220"/>
      <c r="Q101" s="220"/>
      <c r="R101" s="220"/>
      <c r="S101" s="220"/>
      <c r="T101" s="221"/>
      <c r="AT101" s="222" t="s">
        <v>171</v>
      </c>
      <c r="AU101" s="222" t="s">
        <v>73</v>
      </c>
      <c r="AV101" s="10" t="s">
        <v>82</v>
      </c>
      <c r="AW101" s="10" t="s">
        <v>35</v>
      </c>
      <c r="AX101" s="10" t="s">
        <v>73</v>
      </c>
      <c r="AY101" s="222" t="s">
        <v>167</v>
      </c>
    </row>
    <row r="102" s="11" customFormat="1">
      <c r="B102" s="223"/>
      <c r="C102" s="224"/>
      <c r="D102" s="199" t="s">
        <v>171</v>
      </c>
      <c r="E102" s="225" t="s">
        <v>19</v>
      </c>
      <c r="F102" s="226" t="s">
        <v>184</v>
      </c>
      <c r="G102" s="224"/>
      <c r="H102" s="227">
        <v>2.6949999999999998</v>
      </c>
      <c r="I102" s="228"/>
      <c r="J102" s="224"/>
      <c r="K102" s="224"/>
      <c r="L102" s="229"/>
      <c r="M102" s="230"/>
      <c r="N102" s="231"/>
      <c r="O102" s="231"/>
      <c r="P102" s="231"/>
      <c r="Q102" s="231"/>
      <c r="R102" s="231"/>
      <c r="S102" s="231"/>
      <c r="T102" s="232"/>
      <c r="AT102" s="233" t="s">
        <v>171</v>
      </c>
      <c r="AU102" s="233" t="s">
        <v>73</v>
      </c>
      <c r="AV102" s="11" t="s">
        <v>166</v>
      </c>
      <c r="AW102" s="11" t="s">
        <v>35</v>
      </c>
      <c r="AX102" s="11" t="s">
        <v>80</v>
      </c>
      <c r="AY102" s="233" t="s">
        <v>167</v>
      </c>
    </row>
    <row r="103" s="1" customFormat="1" ht="56.25" customHeight="1">
      <c r="B103" s="38"/>
      <c r="C103" s="187" t="s">
        <v>82</v>
      </c>
      <c r="D103" s="187" t="s">
        <v>161</v>
      </c>
      <c r="E103" s="188" t="s">
        <v>688</v>
      </c>
      <c r="F103" s="189" t="s">
        <v>689</v>
      </c>
      <c r="G103" s="190" t="s">
        <v>213</v>
      </c>
      <c r="H103" s="191">
        <v>48.200000000000003</v>
      </c>
      <c r="I103" s="192"/>
      <c r="J103" s="193">
        <f>ROUND(I103*H103,2)</f>
        <v>0</v>
      </c>
      <c r="K103" s="189" t="s">
        <v>165</v>
      </c>
      <c r="L103" s="43"/>
      <c r="M103" s="194" t="s">
        <v>19</v>
      </c>
      <c r="N103" s="195" t="s">
        <v>44</v>
      </c>
      <c r="O103" s="79"/>
      <c r="P103" s="196">
        <f>O103*H103</f>
        <v>0</v>
      </c>
      <c r="Q103" s="196">
        <v>0</v>
      </c>
      <c r="R103" s="196">
        <f>Q103*H103</f>
        <v>0</v>
      </c>
      <c r="S103" s="196">
        <v>0</v>
      </c>
      <c r="T103" s="197">
        <f>S103*H103</f>
        <v>0</v>
      </c>
      <c r="AR103" s="17" t="s">
        <v>166</v>
      </c>
      <c r="AT103" s="17" t="s">
        <v>161</v>
      </c>
      <c r="AU103" s="17" t="s">
        <v>73</v>
      </c>
      <c r="AY103" s="17" t="s">
        <v>167</v>
      </c>
      <c r="BE103" s="198">
        <f>IF(N103="základní",J103,0)</f>
        <v>0</v>
      </c>
      <c r="BF103" s="198">
        <f>IF(N103="snížená",J103,0)</f>
        <v>0</v>
      </c>
      <c r="BG103" s="198">
        <f>IF(N103="zákl. přenesená",J103,0)</f>
        <v>0</v>
      </c>
      <c r="BH103" s="198">
        <f>IF(N103="sníž. přenesená",J103,0)</f>
        <v>0</v>
      </c>
      <c r="BI103" s="198">
        <f>IF(N103="nulová",J103,0)</f>
        <v>0</v>
      </c>
      <c r="BJ103" s="17" t="s">
        <v>80</v>
      </c>
      <c r="BK103" s="198">
        <f>ROUND(I103*H103,2)</f>
        <v>0</v>
      </c>
      <c r="BL103" s="17" t="s">
        <v>166</v>
      </c>
      <c r="BM103" s="17" t="s">
        <v>943</v>
      </c>
    </row>
    <row r="104" s="1" customFormat="1">
      <c r="B104" s="38"/>
      <c r="C104" s="39"/>
      <c r="D104" s="199" t="s">
        <v>169</v>
      </c>
      <c r="E104" s="39"/>
      <c r="F104" s="200" t="s">
        <v>659</v>
      </c>
      <c r="G104" s="39"/>
      <c r="H104" s="39"/>
      <c r="I104" s="143"/>
      <c r="J104" s="39"/>
      <c r="K104" s="39"/>
      <c r="L104" s="43"/>
      <c r="M104" s="201"/>
      <c r="N104" s="79"/>
      <c r="O104" s="79"/>
      <c r="P104" s="79"/>
      <c r="Q104" s="79"/>
      <c r="R104" s="79"/>
      <c r="S104" s="79"/>
      <c r="T104" s="80"/>
      <c r="AT104" s="17" t="s">
        <v>169</v>
      </c>
      <c r="AU104" s="17" t="s">
        <v>73</v>
      </c>
    </row>
    <row r="105" s="9" customFormat="1">
      <c r="B105" s="202"/>
      <c r="C105" s="203"/>
      <c r="D105" s="199" t="s">
        <v>171</v>
      </c>
      <c r="E105" s="204" t="s">
        <v>19</v>
      </c>
      <c r="F105" s="205" t="s">
        <v>944</v>
      </c>
      <c r="G105" s="203"/>
      <c r="H105" s="204" t="s">
        <v>19</v>
      </c>
      <c r="I105" s="206"/>
      <c r="J105" s="203"/>
      <c r="K105" s="203"/>
      <c r="L105" s="207"/>
      <c r="M105" s="208"/>
      <c r="N105" s="209"/>
      <c r="O105" s="209"/>
      <c r="P105" s="209"/>
      <c r="Q105" s="209"/>
      <c r="R105" s="209"/>
      <c r="S105" s="209"/>
      <c r="T105" s="210"/>
      <c r="AT105" s="211" t="s">
        <v>171</v>
      </c>
      <c r="AU105" s="211" t="s">
        <v>73</v>
      </c>
      <c r="AV105" s="9" t="s">
        <v>80</v>
      </c>
      <c r="AW105" s="9" t="s">
        <v>35</v>
      </c>
      <c r="AX105" s="9" t="s">
        <v>73</v>
      </c>
      <c r="AY105" s="211" t="s">
        <v>167</v>
      </c>
    </row>
    <row r="106" s="10" customFormat="1">
      <c r="B106" s="212"/>
      <c r="C106" s="213"/>
      <c r="D106" s="199" t="s">
        <v>171</v>
      </c>
      <c r="E106" s="214" t="s">
        <v>19</v>
      </c>
      <c r="F106" s="215" t="s">
        <v>945</v>
      </c>
      <c r="G106" s="213"/>
      <c r="H106" s="216">
        <v>48.200000000000003</v>
      </c>
      <c r="I106" s="217"/>
      <c r="J106" s="213"/>
      <c r="K106" s="213"/>
      <c r="L106" s="218"/>
      <c r="M106" s="219"/>
      <c r="N106" s="220"/>
      <c r="O106" s="220"/>
      <c r="P106" s="220"/>
      <c r="Q106" s="220"/>
      <c r="R106" s="220"/>
      <c r="S106" s="220"/>
      <c r="T106" s="221"/>
      <c r="AT106" s="222" t="s">
        <v>171</v>
      </c>
      <c r="AU106" s="222" t="s">
        <v>73</v>
      </c>
      <c r="AV106" s="10" t="s">
        <v>82</v>
      </c>
      <c r="AW106" s="10" t="s">
        <v>35</v>
      </c>
      <c r="AX106" s="10" t="s">
        <v>80</v>
      </c>
      <c r="AY106" s="222" t="s">
        <v>167</v>
      </c>
    </row>
    <row r="107" s="1" customFormat="1" ht="33.75" customHeight="1">
      <c r="B107" s="38"/>
      <c r="C107" s="187" t="s">
        <v>89</v>
      </c>
      <c r="D107" s="187" t="s">
        <v>161</v>
      </c>
      <c r="E107" s="188" t="s">
        <v>190</v>
      </c>
      <c r="F107" s="189" t="s">
        <v>694</v>
      </c>
      <c r="G107" s="190" t="s">
        <v>192</v>
      </c>
      <c r="H107" s="191">
        <v>198</v>
      </c>
      <c r="I107" s="192"/>
      <c r="J107" s="193">
        <f>ROUND(I107*H107,2)</f>
        <v>0</v>
      </c>
      <c r="K107" s="189" t="s">
        <v>165</v>
      </c>
      <c r="L107" s="43"/>
      <c r="M107" s="194" t="s">
        <v>19</v>
      </c>
      <c r="N107" s="195" t="s">
        <v>44</v>
      </c>
      <c r="O107" s="79"/>
      <c r="P107" s="196">
        <f>O107*H107</f>
        <v>0</v>
      </c>
      <c r="Q107" s="196">
        <v>0</v>
      </c>
      <c r="R107" s="196">
        <f>Q107*H107</f>
        <v>0</v>
      </c>
      <c r="S107" s="196">
        <v>0</v>
      </c>
      <c r="T107" s="197">
        <f>S107*H107</f>
        <v>0</v>
      </c>
      <c r="AR107" s="17" t="s">
        <v>166</v>
      </c>
      <c r="AT107" s="17" t="s">
        <v>161</v>
      </c>
      <c r="AU107" s="17" t="s">
        <v>73</v>
      </c>
      <c r="AY107" s="17" t="s">
        <v>167</v>
      </c>
      <c r="BE107" s="198">
        <f>IF(N107="základní",J107,0)</f>
        <v>0</v>
      </c>
      <c r="BF107" s="198">
        <f>IF(N107="snížená",J107,0)</f>
        <v>0</v>
      </c>
      <c r="BG107" s="198">
        <f>IF(N107="zákl. přenesená",J107,0)</f>
        <v>0</v>
      </c>
      <c r="BH107" s="198">
        <f>IF(N107="sníž. přenesená",J107,0)</f>
        <v>0</v>
      </c>
      <c r="BI107" s="198">
        <f>IF(N107="nulová",J107,0)</f>
        <v>0</v>
      </c>
      <c r="BJ107" s="17" t="s">
        <v>80</v>
      </c>
      <c r="BK107" s="198">
        <f>ROUND(I107*H107,2)</f>
        <v>0</v>
      </c>
      <c r="BL107" s="17" t="s">
        <v>166</v>
      </c>
      <c r="BM107" s="17" t="s">
        <v>946</v>
      </c>
    </row>
    <row r="108" s="1" customFormat="1">
      <c r="B108" s="38"/>
      <c r="C108" s="39"/>
      <c r="D108" s="199" t="s">
        <v>169</v>
      </c>
      <c r="E108" s="39"/>
      <c r="F108" s="200" t="s">
        <v>696</v>
      </c>
      <c r="G108" s="39"/>
      <c r="H108" s="39"/>
      <c r="I108" s="143"/>
      <c r="J108" s="39"/>
      <c r="K108" s="39"/>
      <c r="L108" s="43"/>
      <c r="M108" s="201"/>
      <c r="N108" s="79"/>
      <c r="O108" s="79"/>
      <c r="P108" s="79"/>
      <c r="Q108" s="79"/>
      <c r="R108" s="79"/>
      <c r="S108" s="79"/>
      <c r="T108" s="80"/>
      <c r="AT108" s="17" t="s">
        <v>169</v>
      </c>
      <c r="AU108" s="17" t="s">
        <v>73</v>
      </c>
    </row>
    <row r="109" s="9" customFormat="1">
      <c r="B109" s="202"/>
      <c r="C109" s="203"/>
      <c r="D109" s="199" t="s">
        <v>171</v>
      </c>
      <c r="E109" s="204" t="s">
        <v>19</v>
      </c>
      <c r="F109" s="205" t="s">
        <v>947</v>
      </c>
      <c r="G109" s="203"/>
      <c r="H109" s="204" t="s">
        <v>19</v>
      </c>
      <c r="I109" s="206"/>
      <c r="J109" s="203"/>
      <c r="K109" s="203"/>
      <c r="L109" s="207"/>
      <c r="M109" s="208"/>
      <c r="N109" s="209"/>
      <c r="O109" s="209"/>
      <c r="P109" s="209"/>
      <c r="Q109" s="209"/>
      <c r="R109" s="209"/>
      <c r="S109" s="209"/>
      <c r="T109" s="210"/>
      <c r="AT109" s="211" t="s">
        <v>171</v>
      </c>
      <c r="AU109" s="211" t="s">
        <v>73</v>
      </c>
      <c r="AV109" s="9" t="s">
        <v>80</v>
      </c>
      <c r="AW109" s="9" t="s">
        <v>35</v>
      </c>
      <c r="AX109" s="9" t="s">
        <v>73</v>
      </c>
      <c r="AY109" s="211" t="s">
        <v>167</v>
      </c>
    </row>
    <row r="110" s="10" customFormat="1">
      <c r="B110" s="212"/>
      <c r="C110" s="213"/>
      <c r="D110" s="199" t="s">
        <v>171</v>
      </c>
      <c r="E110" s="214" t="s">
        <v>19</v>
      </c>
      <c r="F110" s="215" t="s">
        <v>565</v>
      </c>
      <c r="G110" s="213"/>
      <c r="H110" s="216">
        <v>198</v>
      </c>
      <c r="I110" s="217"/>
      <c r="J110" s="213"/>
      <c r="K110" s="213"/>
      <c r="L110" s="218"/>
      <c r="M110" s="219"/>
      <c r="N110" s="220"/>
      <c r="O110" s="220"/>
      <c r="P110" s="220"/>
      <c r="Q110" s="220"/>
      <c r="R110" s="220"/>
      <c r="S110" s="220"/>
      <c r="T110" s="221"/>
      <c r="AT110" s="222" t="s">
        <v>171</v>
      </c>
      <c r="AU110" s="222" t="s">
        <v>73</v>
      </c>
      <c r="AV110" s="10" t="s">
        <v>82</v>
      </c>
      <c r="AW110" s="10" t="s">
        <v>35</v>
      </c>
      <c r="AX110" s="10" t="s">
        <v>80</v>
      </c>
      <c r="AY110" s="222" t="s">
        <v>167</v>
      </c>
    </row>
    <row r="111" s="1" customFormat="1" ht="22.5" customHeight="1">
      <c r="B111" s="38"/>
      <c r="C111" s="234" t="s">
        <v>166</v>
      </c>
      <c r="D111" s="234" t="s">
        <v>197</v>
      </c>
      <c r="E111" s="235" t="s">
        <v>336</v>
      </c>
      <c r="F111" s="236" t="s">
        <v>337</v>
      </c>
      <c r="G111" s="237" t="s">
        <v>200</v>
      </c>
      <c r="H111" s="238">
        <v>316.80000000000001</v>
      </c>
      <c r="I111" s="239"/>
      <c r="J111" s="240">
        <f>ROUND(I111*H111,2)</f>
        <v>0</v>
      </c>
      <c r="K111" s="236" t="s">
        <v>165</v>
      </c>
      <c r="L111" s="241"/>
      <c r="M111" s="242" t="s">
        <v>19</v>
      </c>
      <c r="N111" s="243" t="s">
        <v>44</v>
      </c>
      <c r="O111" s="79"/>
      <c r="P111" s="196">
        <f>O111*H111</f>
        <v>0</v>
      </c>
      <c r="Q111" s="196">
        <v>1</v>
      </c>
      <c r="R111" s="196">
        <f>Q111*H111</f>
        <v>316.80000000000001</v>
      </c>
      <c r="S111" s="196">
        <v>0</v>
      </c>
      <c r="T111" s="197">
        <f>S111*H111</f>
        <v>0</v>
      </c>
      <c r="AR111" s="17" t="s">
        <v>201</v>
      </c>
      <c r="AT111" s="17" t="s">
        <v>197</v>
      </c>
      <c r="AU111" s="17" t="s">
        <v>73</v>
      </c>
      <c r="AY111" s="17" t="s">
        <v>167</v>
      </c>
      <c r="BE111" s="198">
        <f>IF(N111="základní",J111,0)</f>
        <v>0</v>
      </c>
      <c r="BF111" s="198">
        <f>IF(N111="snížená",J111,0)</f>
        <v>0</v>
      </c>
      <c r="BG111" s="198">
        <f>IF(N111="zákl. přenesená",J111,0)</f>
        <v>0</v>
      </c>
      <c r="BH111" s="198">
        <f>IF(N111="sníž. přenesená",J111,0)</f>
        <v>0</v>
      </c>
      <c r="BI111" s="198">
        <f>IF(N111="nulová",J111,0)</f>
        <v>0</v>
      </c>
      <c r="BJ111" s="17" t="s">
        <v>80</v>
      </c>
      <c r="BK111" s="198">
        <f>ROUND(I111*H111,2)</f>
        <v>0</v>
      </c>
      <c r="BL111" s="17" t="s">
        <v>166</v>
      </c>
      <c r="BM111" s="17" t="s">
        <v>948</v>
      </c>
    </row>
    <row r="112" s="10" customFormat="1">
      <c r="B112" s="212"/>
      <c r="C112" s="213"/>
      <c r="D112" s="199" t="s">
        <v>171</v>
      </c>
      <c r="E112" s="214" t="s">
        <v>19</v>
      </c>
      <c r="F112" s="215" t="s">
        <v>949</v>
      </c>
      <c r="G112" s="213"/>
      <c r="H112" s="216">
        <v>316.80000000000001</v>
      </c>
      <c r="I112" s="217"/>
      <c r="J112" s="213"/>
      <c r="K112" s="213"/>
      <c r="L112" s="218"/>
      <c r="M112" s="219"/>
      <c r="N112" s="220"/>
      <c r="O112" s="220"/>
      <c r="P112" s="220"/>
      <c r="Q112" s="220"/>
      <c r="R112" s="220"/>
      <c r="S112" s="220"/>
      <c r="T112" s="221"/>
      <c r="AT112" s="222" t="s">
        <v>171</v>
      </c>
      <c r="AU112" s="222" t="s">
        <v>73</v>
      </c>
      <c r="AV112" s="10" t="s">
        <v>82</v>
      </c>
      <c r="AW112" s="10" t="s">
        <v>35</v>
      </c>
      <c r="AX112" s="10" t="s">
        <v>80</v>
      </c>
      <c r="AY112" s="222" t="s">
        <v>167</v>
      </c>
    </row>
    <row r="113" s="1" customFormat="1" ht="78.75" customHeight="1">
      <c r="B113" s="38"/>
      <c r="C113" s="187" t="s">
        <v>205</v>
      </c>
      <c r="D113" s="187" t="s">
        <v>161</v>
      </c>
      <c r="E113" s="188" t="s">
        <v>206</v>
      </c>
      <c r="F113" s="189" t="s">
        <v>950</v>
      </c>
      <c r="G113" s="190" t="s">
        <v>200</v>
      </c>
      <c r="H113" s="191">
        <v>316.80000000000001</v>
      </c>
      <c r="I113" s="192"/>
      <c r="J113" s="193">
        <f>ROUND(I113*H113,2)</f>
        <v>0</v>
      </c>
      <c r="K113" s="189" t="s">
        <v>165</v>
      </c>
      <c r="L113" s="43"/>
      <c r="M113" s="194" t="s">
        <v>19</v>
      </c>
      <c r="N113" s="195" t="s">
        <v>44</v>
      </c>
      <c r="O113" s="79"/>
      <c r="P113" s="196">
        <f>O113*H113</f>
        <v>0</v>
      </c>
      <c r="Q113" s="196">
        <v>0</v>
      </c>
      <c r="R113" s="196">
        <f>Q113*H113</f>
        <v>0</v>
      </c>
      <c r="S113" s="196">
        <v>0</v>
      </c>
      <c r="T113" s="197">
        <f>S113*H113</f>
        <v>0</v>
      </c>
      <c r="AR113" s="17" t="s">
        <v>166</v>
      </c>
      <c r="AT113" s="17" t="s">
        <v>161</v>
      </c>
      <c r="AU113" s="17" t="s">
        <v>73</v>
      </c>
      <c r="AY113" s="17" t="s">
        <v>167</v>
      </c>
      <c r="BE113" s="198">
        <f>IF(N113="základní",J113,0)</f>
        <v>0</v>
      </c>
      <c r="BF113" s="198">
        <f>IF(N113="snížená",J113,0)</f>
        <v>0</v>
      </c>
      <c r="BG113" s="198">
        <f>IF(N113="zákl. přenesená",J113,0)</f>
        <v>0</v>
      </c>
      <c r="BH113" s="198">
        <f>IF(N113="sníž. přenesená",J113,0)</f>
        <v>0</v>
      </c>
      <c r="BI113" s="198">
        <f>IF(N113="nulová",J113,0)</f>
        <v>0</v>
      </c>
      <c r="BJ113" s="17" t="s">
        <v>80</v>
      </c>
      <c r="BK113" s="198">
        <f>ROUND(I113*H113,2)</f>
        <v>0</v>
      </c>
      <c r="BL113" s="17" t="s">
        <v>166</v>
      </c>
      <c r="BM113" s="17" t="s">
        <v>951</v>
      </c>
    </row>
    <row r="114" s="1" customFormat="1">
      <c r="B114" s="38"/>
      <c r="C114" s="39"/>
      <c r="D114" s="199" t="s">
        <v>169</v>
      </c>
      <c r="E114" s="39"/>
      <c r="F114" s="200" t="s">
        <v>515</v>
      </c>
      <c r="G114" s="39"/>
      <c r="H114" s="39"/>
      <c r="I114" s="143"/>
      <c r="J114" s="39"/>
      <c r="K114" s="39"/>
      <c r="L114" s="43"/>
      <c r="M114" s="201"/>
      <c r="N114" s="79"/>
      <c r="O114" s="79"/>
      <c r="P114" s="79"/>
      <c r="Q114" s="79"/>
      <c r="R114" s="79"/>
      <c r="S114" s="79"/>
      <c r="T114" s="80"/>
      <c r="AT114" s="17" t="s">
        <v>169</v>
      </c>
      <c r="AU114" s="17" t="s">
        <v>73</v>
      </c>
    </row>
    <row r="115" s="10" customFormat="1">
      <c r="B115" s="212"/>
      <c r="C115" s="213"/>
      <c r="D115" s="199" t="s">
        <v>171</v>
      </c>
      <c r="E115" s="214" t="s">
        <v>19</v>
      </c>
      <c r="F115" s="215" t="s">
        <v>952</v>
      </c>
      <c r="G115" s="213"/>
      <c r="H115" s="216">
        <v>316.80000000000001</v>
      </c>
      <c r="I115" s="217"/>
      <c r="J115" s="213"/>
      <c r="K115" s="213"/>
      <c r="L115" s="218"/>
      <c r="M115" s="219"/>
      <c r="N115" s="220"/>
      <c r="O115" s="220"/>
      <c r="P115" s="220"/>
      <c r="Q115" s="220"/>
      <c r="R115" s="220"/>
      <c r="S115" s="220"/>
      <c r="T115" s="221"/>
      <c r="AT115" s="222" t="s">
        <v>171</v>
      </c>
      <c r="AU115" s="222" t="s">
        <v>73</v>
      </c>
      <c r="AV115" s="10" t="s">
        <v>82</v>
      </c>
      <c r="AW115" s="10" t="s">
        <v>35</v>
      </c>
      <c r="AX115" s="10" t="s">
        <v>80</v>
      </c>
      <c r="AY115" s="222" t="s">
        <v>167</v>
      </c>
    </row>
    <row r="116" s="1" customFormat="1" ht="33.75" customHeight="1">
      <c r="B116" s="38"/>
      <c r="C116" s="187" t="s">
        <v>210</v>
      </c>
      <c r="D116" s="187" t="s">
        <v>161</v>
      </c>
      <c r="E116" s="188" t="s">
        <v>243</v>
      </c>
      <c r="F116" s="189" t="s">
        <v>738</v>
      </c>
      <c r="G116" s="190" t="s">
        <v>236</v>
      </c>
      <c r="H116" s="191">
        <v>2</v>
      </c>
      <c r="I116" s="192"/>
      <c r="J116" s="193">
        <f>ROUND(I116*H116,2)</f>
        <v>0</v>
      </c>
      <c r="K116" s="189" t="s">
        <v>165</v>
      </c>
      <c r="L116" s="43"/>
      <c r="M116" s="194" t="s">
        <v>19</v>
      </c>
      <c r="N116" s="195" t="s">
        <v>44</v>
      </c>
      <c r="O116" s="79"/>
      <c r="P116" s="196">
        <f>O116*H116</f>
        <v>0</v>
      </c>
      <c r="Q116" s="196">
        <v>0</v>
      </c>
      <c r="R116" s="196">
        <f>Q116*H116</f>
        <v>0</v>
      </c>
      <c r="S116" s="196">
        <v>0</v>
      </c>
      <c r="T116" s="197">
        <f>S116*H116</f>
        <v>0</v>
      </c>
      <c r="AR116" s="17" t="s">
        <v>166</v>
      </c>
      <c r="AT116" s="17" t="s">
        <v>161</v>
      </c>
      <c r="AU116" s="17" t="s">
        <v>73</v>
      </c>
      <c r="AY116" s="17" t="s">
        <v>167</v>
      </c>
      <c r="BE116" s="198">
        <f>IF(N116="základní",J116,0)</f>
        <v>0</v>
      </c>
      <c r="BF116" s="198">
        <f>IF(N116="snížená",J116,0)</f>
        <v>0</v>
      </c>
      <c r="BG116" s="198">
        <f>IF(N116="zákl. přenesená",J116,0)</f>
        <v>0</v>
      </c>
      <c r="BH116" s="198">
        <f>IF(N116="sníž. přenesená",J116,0)</f>
        <v>0</v>
      </c>
      <c r="BI116" s="198">
        <f>IF(N116="nulová",J116,0)</f>
        <v>0</v>
      </c>
      <c r="BJ116" s="17" t="s">
        <v>80</v>
      </c>
      <c r="BK116" s="198">
        <f>ROUND(I116*H116,2)</f>
        <v>0</v>
      </c>
      <c r="BL116" s="17" t="s">
        <v>166</v>
      </c>
      <c r="BM116" s="17" t="s">
        <v>953</v>
      </c>
    </row>
    <row r="117" s="1" customFormat="1">
      <c r="B117" s="38"/>
      <c r="C117" s="39"/>
      <c r="D117" s="199" t="s">
        <v>169</v>
      </c>
      <c r="E117" s="39"/>
      <c r="F117" s="200" t="s">
        <v>246</v>
      </c>
      <c r="G117" s="39"/>
      <c r="H117" s="39"/>
      <c r="I117" s="143"/>
      <c r="J117" s="39"/>
      <c r="K117" s="39"/>
      <c r="L117" s="43"/>
      <c r="M117" s="201"/>
      <c r="N117" s="79"/>
      <c r="O117" s="79"/>
      <c r="P117" s="79"/>
      <c r="Q117" s="79"/>
      <c r="R117" s="79"/>
      <c r="S117" s="79"/>
      <c r="T117" s="80"/>
      <c r="AT117" s="17" t="s">
        <v>169</v>
      </c>
      <c r="AU117" s="17" t="s">
        <v>73</v>
      </c>
    </row>
    <row r="118" s="9" customFormat="1">
      <c r="B118" s="202"/>
      <c r="C118" s="203"/>
      <c r="D118" s="199" t="s">
        <v>171</v>
      </c>
      <c r="E118" s="204" t="s">
        <v>19</v>
      </c>
      <c r="F118" s="205" t="s">
        <v>923</v>
      </c>
      <c r="G118" s="203"/>
      <c r="H118" s="204" t="s">
        <v>19</v>
      </c>
      <c r="I118" s="206"/>
      <c r="J118" s="203"/>
      <c r="K118" s="203"/>
      <c r="L118" s="207"/>
      <c r="M118" s="208"/>
      <c r="N118" s="209"/>
      <c r="O118" s="209"/>
      <c r="P118" s="209"/>
      <c r="Q118" s="209"/>
      <c r="R118" s="209"/>
      <c r="S118" s="209"/>
      <c r="T118" s="210"/>
      <c r="AT118" s="211" t="s">
        <v>171</v>
      </c>
      <c r="AU118" s="211" t="s">
        <v>73</v>
      </c>
      <c r="AV118" s="9" t="s">
        <v>80</v>
      </c>
      <c r="AW118" s="9" t="s">
        <v>35</v>
      </c>
      <c r="AX118" s="9" t="s">
        <v>73</v>
      </c>
      <c r="AY118" s="211" t="s">
        <v>167</v>
      </c>
    </row>
    <row r="119" s="10" customFormat="1">
      <c r="B119" s="212"/>
      <c r="C119" s="213"/>
      <c r="D119" s="199" t="s">
        <v>171</v>
      </c>
      <c r="E119" s="214" t="s">
        <v>19</v>
      </c>
      <c r="F119" s="215" t="s">
        <v>82</v>
      </c>
      <c r="G119" s="213"/>
      <c r="H119" s="216">
        <v>2</v>
      </c>
      <c r="I119" s="217"/>
      <c r="J119" s="213"/>
      <c r="K119" s="213"/>
      <c r="L119" s="218"/>
      <c r="M119" s="244"/>
      <c r="N119" s="245"/>
      <c r="O119" s="245"/>
      <c r="P119" s="245"/>
      <c r="Q119" s="245"/>
      <c r="R119" s="245"/>
      <c r="S119" s="245"/>
      <c r="T119" s="246"/>
      <c r="AT119" s="222" t="s">
        <v>171</v>
      </c>
      <c r="AU119" s="222" t="s">
        <v>73</v>
      </c>
      <c r="AV119" s="10" t="s">
        <v>82</v>
      </c>
      <c r="AW119" s="10" t="s">
        <v>35</v>
      </c>
      <c r="AX119" s="10" t="s">
        <v>80</v>
      </c>
      <c r="AY119" s="222" t="s">
        <v>167</v>
      </c>
    </row>
    <row r="120" s="1" customFormat="1" ht="6.96" customHeight="1">
      <c r="B120" s="57"/>
      <c r="C120" s="58"/>
      <c r="D120" s="58"/>
      <c r="E120" s="58"/>
      <c r="F120" s="58"/>
      <c r="G120" s="58"/>
      <c r="H120" s="58"/>
      <c r="I120" s="167"/>
      <c r="J120" s="58"/>
      <c r="K120" s="58"/>
      <c r="L120" s="43"/>
    </row>
  </sheetData>
  <sheetProtection sheet="1" autoFilter="0" formatColumns="0" formatRows="0" objects="1" scenarios="1" spinCount="100000" saltValue="cBOM8KDzVA3nR8foqMd3btjw9WMnZXnzT8/4MtR2V8vkCckbWsVQ1xeVbcP+7NVjHKwiiK8aJR2YxXf7RiCq/g==" hashValue="W+DfuBh+QegR/PN9xCXP7fGfSpKoGxmm3LmSwgIirpRs7pY4iPUbVWOArNKYHKimAdg8Hc1Wo6Voja0XEs870g==" algorithmName="SHA-512" password="CC35"/>
  <autoFilter ref="C90:K119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7:H77"/>
    <mergeCell ref="E81:H81"/>
    <mergeCell ref="E79:H79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136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82</v>
      </c>
    </row>
    <row r="4" ht="24.96" customHeight="1">
      <c r="B4" s="20"/>
      <c r="D4" s="140" t="s">
        <v>137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Oprava geometrických parametrů koleje (OBLAST Č. 1)</v>
      </c>
      <c r="F7" s="141"/>
      <c r="G7" s="141"/>
      <c r="H7" s="141"/>
      <c r="L7" s="20"/>
    </row>
    <row r="8" ht="12" customHeight="1">
      <c r="B8" s="20"/>
      <c r="D8" s="141" t="s">
        <v>138</v>
      </c>
      <c r="L8" s="20"/>
    </row>
    <row r="9" s="1" customFormat="1" ht="16.5" customHeight="1">
      <c r="B9" s="43"/>
      <c r="E9" s="142" t="s">
        <v>649</v>
      </c>
      <c r="F9" s="1"/>
      <c r="G9" s="1"/>
      <c r="H9" s="1"/>
      <c r="I9" s="143"/>
      <c r="L9" s="43"/>
    </row>
    <row r="10" s="1" customFormat="1" ht="12" customHeight="1">
      <c r="B10" s="43"/>
      <c r="D10" s="141" t="s">
        <v>140</v>
      </c>
      <c r="I10" s="143"/>
      <c r="L10" s="43"/>
    </row>
    <row r="11" s="1" customFormat="1" ht="36.96" customHeight="1">
      <c r="B11" s="43"/>
      <c r="E11" s="144" t="s">
        <v>954</v>
      </c>
      <c r="F11" s="1"/>
      <c r="G11" s="1"/>
      <c r="H11" s="1"/>
      <c r="I11" s="143"/>
      <c r="L11" s="43"/>
    </row>
    <row r="12" s="1" customFormat="1">
      <c r="B12" s="43"/>
      <c r="I12" s="143"/>
      <c r="L12" s="43"/>
    </row>
    <row r="13" s="1" customFormat="1" ht="12" customHeight="1">
      <c r="B13" s="43"/>
      <c r="D13" s="141" t="s">
        <v>18</v>
      </c>
      <c r="F13" s="17" t="s">
        <v>19</v>
      </c>
      <c r="I13" s="145" t="s">
        <v>20</v>
      </c>
      <c r="J13" s="17" t="s">
        <v>19</v>
      </c>
      <c r="L13" s="43"/>
    </row>
    <row r="14" s="1" customFormat="1" ht="12" customHeight="1">
      <c r="B14" s="43"/>
      <c r="D14" s="141" t="s">
        <v>21</v>
      </c>
      <c r="F14" s="17" t="s">
        <v>22</v>
      </c>
      <c r="I14" s="145" t="s">
        <v>23</v>
      </c>
      <c r="J14" s="146" t="str">
        <f>'Rekapitulace stavby'!AN8</f>
        <v>7. 6. 2019</v>
      </c>
      <c r="L14" s="43"/>
    </row>
    <row r="15" s="1" customFormat="1" ht="10.8" customHeight="1">
      <c r="B15" s="43"/>
      <c r="I15" s="143"/>
      <c r="L15" s="43"/>
    </row>
    <row r="16" s="1" customFormat="1" ht="12" customHeight="1">
      <c r="B16" s="43"/>
      <c r="D16" s="141" t="s">
        <v>25</v>
      </c>
      <c r="I16" s="145" t="s">
        <v>26</v>
      </c>
      <c r="J16" s="17" t="s">
        <v>27</v>
      </c>
      <c r="L16" s="43"/>
    </row>
    <row r="17" s="1" customFormat="1" ht="18" customHeight="1">
      <c r="B17" s="43"/>
      <c r="E17" s="17" t="s">
        <v>28</v>
      </c>
      <c r="I17" s="145" t="s">
        <v>29</v>
      </c>
      <c r="J17" s="17" t="s">
        <v>30</v>
      </c>
      <c r="L17" s="43"/>
    </row>
    <row r="18" s="1" customFormat="1" ht="6.96" customHeight="1">
      <c r="B18" s="43"/>
      <c r="I18" s="143"/>
      <c r="L18" s="43"/>
    </row>
    <row r="19" s="1" customFormat="1" ht="12" customHeight="1">
      <c r="B19" s="43"/>
      <c r="D19" s="141" t="s">
        <v>31</v>
      </c>
      <c r="I19" s="145" t="s">
        <v>26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7"/>
      <c r="G20" s="17"/>
      <c r="H20" s="17"/>
      <c r="I20" s="145" t="s">
        <v>29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3"/>
      <c r="L21" s="43"/>
    </row>
    <row r="22" s="1" customFormat="1" ht="12" customHeight="1">
      <c r="B22" s="43"/>
      <c r="D22" s="141" t="s">
        <v>33</v>
      </c>
      <c r="I22" s="145" t="s">
        <v>26</v>
      </c>
      <c r="J22" s="17" t="str">
        <f>IF('Rekapitulace stavby'!AN16="","",'Rekapitulace stavby'!AN16)</f>
        <v/>
      </c>
      <c r="L22" s="43"/>
    </row>
    <row r="23" s="1" customFormat="1" ht="18" customHeight="1">
      <c r="B23" s="43"/>
      <c r="E23" s="17" t="str">
        <f>IF('Rekapitulace stavby'!E17="","",'Rekapitulace stavby'!E17)</f>
        <v xml:space="preserve"> </v>
      </c>
      <c r="I23" s="145" t="s">
        <v>29</v>
      </c>
      <c r="J23" s="17" t="str">
        <f>IF('Rekapitulace stavby'!AN17="","",'Rekapitulace stavby'!AN17)</f>
        <v/>
      </c>
      <c r="L23" s="43"/>
    </row>
    <row r="24" s="1" customFormat="1" ht="6.96" customHeight="1">
      <c r="B24" s="43"/>
      <c r="I24" s="143"/>
      <c r="L24" s="43"/>
    </row>
    <row r="25" s="1" customFormat="1" ht="12" customHeight="1">
      <c r="B25" s="43"/>
      <c r="D25" s="141" t="s">
        <v>36</v>
      </c>
      <c r="I25" s="145" t="s">
        <v>26</v>
      </c>
      <c r="J25" s="17" t="str">
        <f>IF('Rekapitulace stavby'!AN19="","",'Rekapitulace stavby'!AN19)</f>
        <v/>
      </c>
      <c r="L25" s="43"/>
    </row>
    <row r="26" s="1" customFormat="1" ht="18" customHeight="1">
      <c r="B26" s="43"/>
      <c r="E26" s="17" t="str">
        <f>IF('Rekapitulace stavby'!E20="","",'Rekapitulace stavby'!E20)</f>
        <v xml:space="preserve"> </v>
      </c>
      <c r="I26" s="145" t="s">
        <v>29</v>
      </c>
      <c r="J26" s="17" t="str">
        <f>IF('Rekapitulace stavby'!AN20="","",'Rekapitulace stavby'!AN20)</f>
        <v/>
      </c>
      <c r="L26" s="43"/>
    </row>
    <row r="27" s="1" customFormat="1" ht="6.96" customHeight="1">
      <c r="B27" s="43"/>
      <c r="I27" s="143"/>
      <c r="L27" s="43"/>
    </row>
    <row r="28" s="1" customFormat="1" ht="12" customHeight="1">
      <c r="B28" s="43"/>
      <c r="D28" s="141" t="s">
        <v>37</v>
      </c>
      <c r="I28" s="143"/>
      <c r="L28" s="43"/>
    </row>
    <row r="29" s="7" customFormat="1" ht="45" customHeight="1">
      <c r="B29" s="147"/>
      <c r="E29" s="148" t="s">
        <v>38</v>
      </c>
      <c r="F29" s="148"/>
      <c r="G29" s="148"/>
      <c r="H29" s="148"/>
      <c r="I29" s="149"/>
      <c r="L29" s="147"/>
    </row>
    <row r="30" s="1" customFormat="1" ht="6.96" customHeight="1">
      <c r="B30" s="43"/>
      <c r="I30" s="143"/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50"/>
      <c r="J31" s="71"/>
      <c r="K31" s="71"/>
      <c r="L31" s="43"/>
    </row>
    <row r="32" s="1" customFormat="1" ht="25.44" customHeight="1">
      <c r="B32" s="43"/>
      <c r="D32" s="151" t="s">
        <v>39</v>
      </c>
      <c r="I32" s="143"/>
      <c r="J32" s="152">
        <f>ROUND(J85, 2)</f>
        <v>0</v>
      </c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14.4" customHeight="1">
      <c r="B34" s="43"/>
      <c r="F34" s="153" t="s">
        <v>41</v>
      </c>
      <c r="I34" s="154" t="s">
        <v>40</v>
      </c>
      <c r="J34" s="153" t="s">
        <v>42</v>
      </c>
      <c r="L34" s="43"/>
    </row>
    <row r="35" s="1" customFormat="1" ht="14.4" customHeight="1">
      <c r="B35" s="43"/>
      <c r="D35" s="141" t="s">
        <v>43</v>
      </c>
      <c r="E35" s="141" t="s">
        <v>44</v>
      </c>
      <c r="F35" s="155">
        <f>ROUND((SUM(BE85:BE99)),  2)</f>
        <v>0</v>
      </c>
      <c r="I35" s="156">
        <v>0.20999999999999999</v>
      </c>
      <c r="J35" s="155">
        <f>ROUND(((SUM(BE85:BE99))*I35),  2)</f>
        <v>0</v>
      </c>
      <c r="L35" s="43"/>
    </row>
    <row r="36" s="1" customFormat="1" ht="14.4" customHeight="1">
      <c r="B36" s="43"/>
      <c r="E36" s="141" t="s">
        <v>45</v>
      </c>
      <c r="F36" s="155">
        <f>ROUND((SUM(BF85:BF99)),  2)</f>
        <v>0</v>
      </c>
      <c r="I36" s="156">
        <v>0.14999999999999999</v>
      </c>
      <c r="J36" s="155">
        <f>ROUND(((SUM(BF85:BF99))*I36),  2)</f>
        <v>0</v>
      </c>
      <c r="L36" s="43"/>
    </row>
    <row r="37" hidden="1" s="1" customFormat="1" ht="14.4" customHeight="1">
      <c r="B37" s="43"/>
      <c r="E37" s="141" t="s">
        <v>46</v>
      </c>
      <c r="F37" s="155">
        <f>ROUND((SUM(BG85:BG99)),  2)</f>
        <v>0</v>
      </c>
      <c r="I37" s="156">
        <v>0.20999999999999999</v>
      </c>
      <c r="J37" s="155">
        <f>0</f>
        <v>0</v>
      </c>
      <c r="L37" s="43"/>
    </row>
    <row r="38" hidden="1" s="1" customFormat="1" ht="14.4" customHeight="1">
      <c r="B38" s="43"/>
      <c r="E38" s="141" t="s">
        <v>47</v>
      </c>
      <c r="F38" s="155">
        <f>ROUND((SUM(BH85:BH99)),  2)</f>
        <v>0</v>
      </c>
      <c r="I38" s="156">
        <v>0.14999999999999999</v>
      </c>
      <c r="J38" s="155">
        <f>0</f>
        <v>0</v>
      </c>
      <c r="L38" s="43"/>
    </row>
    <row r="39" hidden="1" s="1" customFormat="1" ht="14.4" customHeight="1">
      <c r="B39" s="43"/>
      <c r="E39" s="141" t="s">
        <v>48</v>
      </c>
      <c r="F39" s="155">
        <f>ROUND((SUM(BI85:BI99)),  2)</f>
        <v>0</v>
      </c>
      <c r="I39" s="156">
        <v>0</v>
      </c>
      <c r="J39" s="155">
        <f>0</f>
        <v>0</v>
      </c>
      <c r="L39" s="43"/>
    </row>
    <row r="40" s="1" customFormat="1" ht="6.96" customHeight="1">
      <c r="B40" s="43"/>
      <c r="I40" s="143"/>
      <c r="L40" s="43"/>
    </row>
    <row r="41" s="1" customFormat="1" ht="25.44" customHeight="1">
      <c r="B41" s="43"/>
      <c r="C41" s="157"/>
      <c r="D41" s="158" t="s">
        <v>49</v>
      </c>
      <c r="E41" s="159"/>
      <c r="F41" s="159"/>
      <c r="G41" s="160" t="s">
        <v>50</v>
      </c>
      <c r="H41" s="161" t="s">
        <v>51</v>
      </c>
      <c r="I41" s="162"/>
      <c r="J41" s="163">
        <f>SUM(J32:J39)</f>
        <v>0</v>
      </c>
      <c r="K41" s="164"/>
      <c r="L41" s="43"/>
    </row>
    <row r="42" s="1" customFormat="1" ht="14.4" customHeight="1">
      <c r="B42" s="165"/>
      <c r="C42" s="166"/>
      <c r="D42" s="166"/>
      <c r="E42" s="166"/>
      <c r="F42" s="166"/>
      <c r="G42" s="166"/>
      <c r="H42" s="166"/>
      <c r="I42" s="167"/>
      <c r="J42" s="166"/>
      <c r="K42" s="166"/>
      <c r="L42" s="43"/>
    </row>
    <row r="46" s="1" customFormat="1" ht="6.96" customHeight="1">
      <c r="B46" s="168"/>
      <c r="C46" s="169"/>
      <c r="D46" s="169"/>
      <c r="E46" s="169"/>
      <c r="F46" s="169"/>
      <c r="G46" s="169"/>
      <c r="H46" s="169"/>
      <c r="I46" s="170"/>
      <c r="J46" s="169"/>
      <c r="K46" s="169"/>
      <c r="L46" s="43"/>
    </row>
    <row r="47" s="1" customFormat="1" ht="24.96" customHeight="1">
      <c r="B47" s="38"/>
      <c r="C47" s="23" t="s">
        <v>144</v>
      </c>
      <c r="D47" s="39"/>
      <c r="E47" s="39"/>
      <c r="F47" s="39"/>
      <c r="G47" s="39"/>
      <c r="H47" s="39"/>
      <c r="I47" s="143"/>
      <c r="J47" s="39"/>
      <c r="K47" s="39"/>
      <c r="L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143"/>
      <c r="J48" s="39"/>
      <c r="K48" s="39"/>
      <c r="L48" s="43"/>
    </row>
    <row r="49" s="1" customFormat="1" ht="12" customHeight="1">
      <c r="B49" s="38"/>
      <c r="C49" s="32" t="s">
        <v>16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16.5" customHeight="1">
      <c r="B50" s="38"/>
      <c r="C50" s="39"/>
      <c r="D50" s="39"/>
      <c r="E50" s="171" t="str">
        <f>E7</f>
        <v>Oprava geometrických parametrů koleje (OBLAST Č. 1)</v>
      </c>
      <c r="F50" s="32"/>
      <c r="G50" s="32"/>
      <c r="H50" s="32"/>
      <c r="I50" s="143"/>
      <c r="J50" s="39"/>
      <c r="K50" s="39"/>
      <c r="L50" s="43"/>
    </row>
    <row r="51" ht="12" customHeight="1">
      <c r="B51" s="21"/>
      <c r="C51" s="32" t="s">
        <v>138</v>
      </c>
      <c r="D51" s="22"/>
      <c r="E51" s="22"/>
      <c r="F51" s="22"/>
      <c r="G51" s="22"/>
      <c r="H51" s="22"/>
      <c r="I51" s="136"/>
      <c r="J51" s="22"/>
      <c r="K51" s="22"/>
      <c r="L51" s="20"/>
    </row>
    <row r="52" s="1" customFormat="1" ht="16.5" customHeight="1">
      <c r="B52" s="38"/>
      <c r="C52" s="39"/>
      <c r="D52" s="39"/>
      <c r="E52" s="171" t="s">
        <v>649</v>
      </c>
      <c r="F52" s="39"/>
      <c r="G52" s="39"/>
      <c r="H52" s="39"/>
      <c r="I52" s="143"/>
      <c r="J52" s="39"/>
      <c r="K52" s="39"/>
      <c r="L52" s="43"/>
    </row>
    <row r="53" s="1" customFormat="1" ht="12" customHeight="1">
      <c r="B53" s="38"/>
      <c r="C53" s="32" t="s">
        <v>140</v>
      </c>
      <c r="D53" s="39"/>
      <c r="E53" s="39"/>
      <c r="F53" s="39"/>
      <c r="G53" s="39"/>
      <c r="H53" s="39"/>
      <c r="I53" s="143"/>
      <c r="J53" s="39"/>
      <c r="K53" s="39"/>
      <c r="L53" s="43"/>
    </row>
    <row r="54" s="1" customFormat="1" ht="16.5" customHeight="1">
      <c r="B54" s="38"/>
      <c r="C54" s="39"/>
      <c r="D54" s="39"/>
      <c r="E54" s="64" t="str">
        <f>E11</f>
        <v>2 - VRN</v>
      </c>
      <c r="F54" s="39"/>
      <c r="G54" s="39"/>
      <c r="H54" s="39"/>
      <c r="I54" s="143"/>
      <c r="J54" s="39"/>
      <c r="K54" s="39"/>
      <c r="L54" s="43"/>
    </row>
    <row r="55" s="1" customFormat="1" ht="6.96" customHeight="1">
      <c r="B55" s="38"/>
      <c r="C55" s="39"/>
      <c r="D55" s="39"/>
      <c r="E55" s="39"/>
      <c r="F55" s="39"/>
      <c r="G55" s="39"/>
      <c r="H55" s="39"/>
      <c r="I55" s="143"/>
      <c r="J55" s="39"/>
      <c r="K55" s="39"/>
      <c r="L55" s="43"/>
    </row>
    <row r="56" s="1" customFormat="1" ht="12" customHeight="1">
      <c r="B56" s="38"/>
      <c r="C56" s="32" t="s">
        <v>21</v>
      </c>
      <c r="D56" s="39"/>
      <c r="E56" s="39"/>
      <c r="F56" s="27" t="str">
        <f>F14</f>
        <v>obvod ST Ústí nad Labem</v>
      </c>
      <c r="G56" s="39"/>
      <c r="H56" s="39"/>
      <c r="I56" s="145" t="s">
        <v>23</v>
      </c>
      <c r="J56" s="67" t="str">
        <f>IF(J14="","",J14)</f>
        <v>7. 6. 2019</v>
      </c>
      <c r="K56" s="39"/>
      <c r="L56" s="43"/>
    </row>
    <row r="57" s="1" customFormat="1" ht="6.96" customHeight="1">
      <c r="B57" s="38"/>
      <c r="C57" s="39"/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13.65" customHeight="1">
      <c r="B58" s="38"/>
      <c r="C58" s="32" t="s">
        <v>25</v>
      </c>
      <c r="D58" s="39"/>
      <c r="E58" s="39"/>
      <c r="F58" s="27" t="str">
        <f>E17</f>
        <v>SŽDC s.o., OŘ Ústí n.L., ST Ústí n.L.</v>
      </c>
      <c r="G58" s="39"/>
      <c r="H58" s="39"/>
      <c r="I58" s="145" t="s">
        <v>33</v>
      </c>
      <c r="J58" s="36" t="str">
        <f>E23</f>
        <v xml:space="preserve"> </v>
      </c>
      <c r="K58" s="39"/>
      <c r="L58" s="43"/>
    </row>
    <row r="59" s="1" customFormat="1" ht="13.65" customHeight="1">
      <c r="B59" s="38"/>
      <c r="C59" s="32" t="s">
        <v>31</v>
      </c>
      <c r="D59" s="39"/>
      <c r="E59" s="39"/>
      <c r="F59" s="27" t="str">
        <f>IF(E20="","",E20)</f>
        <v>Vyplň údaj</v>
      </c>
      <c r="G59" s="39"/>
      <c r="H59" s="39"/>
      <c r="I59" s="145" t="s">
        <v>36</v>
      </c>
      <c r="J59" s="36" t="str">
        <f>E26</f>
        <v xml:space="preserve"> </v>
      </c>
      <c r="K59" s="39"/>
      <c r="L59" s="43"/>
    </row>
    <row r="60" s="1" customFormat="1" ht="10.32" customHeight="1">
      <c r="B60" s="38"/>
      <c r="C60" s="39"/>
      <c r="D60" s="39"/>
      <c r="E60" s="39"/>
      <c r="F60" s="39"/>
      <c r="G60" s="39"/>
      <c r="H60" s="39"/>
      <c r="I60" s="143"/>
      <c r="J60" s="39"/>
      <c r="K60" s="39"/>
      <c r="L60" s="43"/>
    </row>
    <row r="61" s="1" customFormat="1" ht="29.28" customHeight="1">
      <c r="B61" s="38"/>
      <c r="C61" s="172" t="s">
        <v>145</v>
      </c>
      <c r="D61" s="173"/>
      <c r="E61" s="173"/>
      <c r="F61" s="173"/>
      <c r="G61" s="173"/>
      <c r="H61" s="173"/>
      <c r="I61" s="174"/>
      <c r="J61" s="175" t="s">
        <v>146</v>
      </c>
      <c r="K61" s="173"/>
      <c r="L61" s="43"/>
    </row>
    <row r="62" s="1" customFormat="1" ht="10.32" customHeight="1">
      <c r="B62" s="38"/>
      <c r="C62" s="39"/>
      <c r="D62" s="39"/>
      <c r="E62" s="39"/>
      <c r="F62" s="39"/>
      <c r="G62" s="39"/>
      <c r="H62" s="39"/>
      <c r="I62" s="143"/>
      <c r="J62" s="39"/>
      <c r="K62" s="39"/>
      <c r="L62" s="43"/>
    </row>
    <row r="63" s="1" customFormat="1" ht="22.8" customHeight="1">
      <c r="B63" s="38"/>
      <c r="C63" s="176" t="s">
        <v>71</v>
      </c>
      <c r="D63" s="39"/>
      <c r="E63" s="39"/>
      <c r="F63" s="39"/>
      <c r="G63" s="39"/>
      <c r="H63" s="39"/>
      <c r="I63" s="143"/>
      <c r="J63" s="97">
        <f>J85</f>
        <v>0</v>
      </c>
      <c r="K63" s="39"/>
      <c r="L63" s="43"/>
      <c r="AU63" s="17" t="s">
        <v>147</v>
      </c>
    </row>
    <row r="64" s="1" customFormat="1" ht="21.84" customHeight="1">
      <c r="B64" s="38"/>
      <c r="C64" s="39"/>
      <c r="D64" s="39"/>
      <c r="E64" s="39"/>
      <c r="F64" s="39"/>
      <c r="G64" s="39"/>
      <c r="H64" s="39"/>
      <c r="I64" s="143"/>
      <c r="J64" s="39"/>
      <c r="K64" s="39"/>
      <c r="L64" s="43"/>
    </row>
    <row r="65" s="1" customFormat="1" ht="6.96" customHeight="1">
      <c r="B65" s="57"/>
      <c r="C65" s="58"/>
      <c r="D65" s="58"/>
      <c r="E65" s="58"/>
      <c r="F65" s="58"/>
      <c r="G65" s="58"/>
      <c r="H65" s="58"/>
      <c r="I65" s="167"/>
      <c r="J65" s="58"/>
      <c r="K65" s="58"/>
      <c r="L65" s="43"/>
    </row>
    <row r="69" s="1" customFormat="1" ht="6.96" customHeight="1">
      <c r="B69" s="59"/>
      <c r="C69" s="60"/>
      <c r="D69" s="60"/>
      <c r="E69" s="60"/>
      <c r="F69" s="60"/>
      <c r="G69" s="60"/>
      <c r="H69" s="60"/>
      <c r="I69" s="170"/>
      <c r="J69" s="60"/>
      <c r="K69" s="60"/>
      <c r="L69" s="43"/>
    </row>
    <row r="70" s="1" customFormat="1" ht="24.96" customHeight="1">
      <c r="B70" s="38"/>
      <c r="C70" s="23" t="s">
        <v>148</v>
      </c>
      <c r="D70" s="39"/>
      <c r="E70" s="39"/>
      <c r="F70" s="39"/>
      <c r="G70" s="39"/>
      <c r="H70" s="39"/>
      <c r="I70" s="143"/>
      <c r="J70" s="39"/>
      <c r="K70" s="39"/>
      <c r="L70" s="43"/>
    </row>
    <row r="71" s="1" customFormat="1" ht="6.96" customHeight="1">
      <c r="B71" s="38"/>
      <c r="C71" s="39"/>
      <c r="D71" s="39"/>
      <c r="E71" s="39"/>
      <c r="F71" s="39"/>
      <c r="G71" s="39"/>
      <c r="H71" s="39"/>
      <c r="I71" s="143"/>
      <c r="J71" s="39"/>
      <c r="K71" s="39"/>
      <c r="L71" s="43"/>
    </row>
    <row r="72" s="1" customFormat="1" ht="12" customHeight="1">
      <c r="B72" s="38"/>
      <c r="C72" s="32" t="s">
        <v>16</v>
      </c>
      <c r="D72" s="39"/>
      <c r="E72" s="39"/>
      <c r="F72" s="39"/>
      <c r="G72" s="39"/>
      <c r="H72" s="39"/>
      <c r="I72" s="143"/>
      <c r="J72" s="39"/>
      <c r="K72" s="39"/>
      <c r="L72" s="43"/>
    </row>
    <row r="73" s="1" customFormat="1" ht="16.5" customHeight="1">
      <c r="B73" s="38"/>
      <c r="C73" s="39"/>
      <c r="D73" s="39"/>
      <c r="E73" s="171" t="str">
        <f>E7</f>
        <v>Oprava geometrických parametrů koleje (OBLAST Č. 1)</v>
      </c>
      <c r="F73" s="32"/>
      <c r="G73" s="32"/>
      <c r="H73" s="32"/>
      <c r="I73" s="143"/>
      <c r="J73" s="39"/>
      <c r="K73" s="39"/>
      <c r="L73" s="43"/>
    </row>
    <row r="74" ht="12" customHeight="1">
      <c r="B74" s="21"/>
      <c r="C74" s="32" t="s">
        <v>138</v>
      </c>
      <c r="D74" s="22"/>
      <c r="E74" s="22"/>
      <c r="F74" s="22"/>
      <c r="G74" s="22"/>
      <c r="H74" s="22"/>
      <c r="I74" s="136"/>
      <c r="J74" s="22"/>
      <c r="K74" s="22"/>
      <c r="L74" s="20"/>
    </row>
    <row r="75" s="1" customFormat="1" ht="16.5" customHeight="1">
      <c r="B75" s="38"/>
      <c r="C75" s="39"/>
      <c r="D75" s="39"/>
      <c r="E75" s="171" t="s">
        <v>649</v>
      </c>
      <c r="F75" s="39"/>
      <c r="G75" s="39"/>
      <c r="H75" s="39"/>
      <c r="I75" s="143"/>
      <c r="J75" s="39"/>
      <c r="K75" s="39"/>
      <c r="L75" s="43"/>
    </row>
    <row r="76" s="1" customFormat="1" ht="12" customHeight="1">
      <c r="B76" s="38"/>
      <c r="C76" s="32" t="s">
        <v>140</v>
      </c>
      <c r="D76" s="39"/>
      <c r="E76" s="39"/>
      <c r="F76" s="39"/>
      <c r="G76" s="39"/>
      <c r="H76" s="39"/>
      <c r="I76" s="143"/>
      <c r="J76" s="39"/>
      <c r="K76" s="39"/>
      <c r="L76" s="43"/>
    </row>
    <row r="77" s="1" customFormat="1" ht="16.5" customHeight="1">
      <c r="B77" s="38"/>
      <c r="C77" s="39"/>
      <c r="D77" s="39"/>
      <c r="E77" s="64" t="str">
        <f>E11</f>
        <v>2 - VRN</v>
      </c>
      <c r="F77" s="39"/>
      <c r="G77" s="39"/>
      <c r="H77" s="39"/>
      <c r="I77" s="143"/>
      <c r="J77" s="39"/>
      <c r="K77" s="39"/>
      <c r="L77" s="43"/>
    </row>
    <row r="78" s="1" customFormat="1" ht="6.96" customHeight="1">
      <c r="B78" s="38"/>
      <c r="C78" s="39"/>
      <c r="D78" s="39"/>
      <c r="E78" s="39"/>
      <c r="F78" s="39"/>
      <c r="G78" s="39"/>
      <c r="H78" s="39"/>
      <c r="I78" s="143"/>
      <c r="J78" s="39"/>
      <c r="K78" s="39"/>
      <c r="L78" s="43"/>
    </row>
    <row r="79" s="1" customFormat="1" ht="12" customHeight="1">
      <c r="B79" s="38"/>
      <c r="C79" s="32" t="s">
        <v>21</v>
      </c>
      <c r="D79" s="39"/>
      <c r="E79" s="39"/>
      <c r="F79" s="27" t="str">
        <f>F14</f>
        <v>obvod ST Ústí nad Labem</v>
      </c>
      <c r="G79" s="39"/>
      <c r="H79" s="39"/>
      <c r="I79" s="145" t="s">
        <v>23</v>
      </c>
      <c r="J79" s="67" t="str">
        <f>IF(J14="","",J14)</f>
        <v>7. 6. 2019</v>
      </c>
      <c r="K79" s="39"/>
      <c r="L79" s="43"/>
    </row>
    <row r="80" s="1" customFormat="1" ht="6.96" customHeight="1">
      <c r="B80" s="38"/>
      <c r="C80" s="39"/>
      <c r="D80" s="39"/>
      <c r="E80" s="39"/>
      <c r="F80" s="39"/>
      <c r="G80" s="39"/>
      <c r="H80" s="39"/>
      <c r="I80" s="143"/>
      <c r="J80" s="39"/>
      <c r="K80" s="39"/>
      <c r="L80" s="43"/>
    </row>
    <row r="81" s="1" customFormat="1" ht="13.65" customHeight="1">
      <c r="B81" s="38"/>
      <c r="C81" s="32" t="s">
        <v>25</v>
      </c>
      <c r="D81" s="39"/>
      <c r="E81" s="39"/>
      <c r="F81" s="27" t="str">
        <f>E17</f>
        <v>SŽDC s.o., OŘ Ústí n.L., ST Ústí n.L.</v>
      </c>
      <c r="G81" s="39"/>
      <c r="H81" s="39"/>
      <c r="I81" s="145" t="s">
        <v>33</v>
      </c>
      <c r="J81" s="36" t="str">
        <f>E23</f>
        <v xml:space="preserve"> </v>
      </c>
      <c r="K81" s="39"/>
      <c r="L81" s="43"/>
    </row>
    <row r="82" s="1" customFormat="1" ht="13.65" customHeight="1">
      <c r="B82" s="38"/>
      <c r="C82" s="32" t="s">
        <v>31</v>
      </c>
      <c r="D82" s="39"/>
      <c r="E82" s="39"/>
      <c r="F82" s="27" t="str">
        <f>IF(E20="","",E20)</f>
        <v>Vyplň údaj</v>
      </c>
      <c r="G82" s="39"/>
      <c r="H82" s="39"/>
      <c r="I82" s="145" t="s">
        <v>36</v>
      </c>
      <c r="J82" s="36" t="str">
        <f>E26</f>
        <v xml:space="preserve"> </v>
      </c>
      <c r="K82" s="39"/>
      <c r="L82" s="43"/>
    </row>
    <row r="83" s="1" customFormat="1" ht="10.32" customHeight="1"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43"/>
    </row>
    <row r="84" s="8" customFormat="1" ht="29.28" customHeight="1">
      <c r="B84" s="177"/>
      <c r="C84" s="178" t="s">
        <v>149</v>
      </c>
      <c r="D84" s="179" t="s">
        <v>58</v>
      </c>
      <c r="E84" s="179" t="s">
        <v>54</v>
      </c>
      <c r="F84" s="179" t="s">
        <v>55</v>
      </c>
      <c r="G84" s="179" t="s">
        <v>150</v>
      </c>
      <c r="H84" s="179" t="s">
        <v>151</v>
      </c>
      <c r="I84" s="180" t="s">
        <v>152</v>
      </c>
      <c r="J84" s="179" t="s">
        <v>146</v>
      </c>
      <c r="K84" s="181" t="s">
        <v>153</v>
      </c>
      <c r="L84" s="182"/>
      <c r="M84" s="87" t="s">
        <v>19</v>
      </c>
      <c r="N84" s="88" t="s">
        <v>43</v>
      </c>
      <c r="O84" s="88" t="s">
        <v>154</v>
      </c>
      <c r="P84" s="88" t="s">
        <v>155</v>
      </c>
      <c r="Q84" s="88" t="s">
        <v>156</v>
      </c>
      <c r="R84" s="88" t="s">
        <v>157</v>
      </c>
      <c r="S84" s="88" t="s">
        <v>158</v>
      </c>
      <c r="T84" s="89" t="s">
        <v>159</v>
      </c>
    </row>
    <row r="85" s="1" customFormat="1" ht="22.8" customHeight="1">
      <c r="B85" s="38"/>
      <c r="C85" s="94" t="s">
        <v>160</v>
      </c>
      <c r="D85" s="39"/>
      <c r="E85" s="39"/>
      <c r="F85" s="39"/>
      <c r="G85" s="39"/>
      <c r="H85" s="39"/>
      <c r="I85" s="143"/>
      <c r="J85" s="183">
        <f>BK85</f>
        <v>0</v>
      </c>
      <c r="K85" s="39"/>
      <c r="L85" s="43"/>
      <c r="M85" s="90"/>
      <c r="N85" s="91"/>
      <c r="O85" s="91"/>
      <c r="P85" s="184">
        <f>SUM(P86:P99)</f>
        <v>0</v>
      </c>
      <c r="Q85" s="91"/>
      <c r="R85" s="184">
        <f>SUM(R86:R99)</f>
        <v>0</v>
      </c>
      <c r="S85" s="91"/>
      <c r="T85" s="185">
        <f>SUM(T86:T99)</f>
        <v>0</v>
      </c>
      <c r="AT85" s="17" t="s">
        <v>72</v>
      </c>
      <c r="AU85" s="17" t="s">
        <v>147</v>
      </c>
      <c r="BK85" s="186">
        <f>SUM(BK86:BK99)</f>
        <v>0</v>
      </c>
    </row>
    <row r="86" s="1" customFormat="1" ht="22.5" customHeight="1">
      <c r="B86" s="38"/>
      <c r="C86" s="187" t="s">
        <v>80</v>
      </c>
      <c r="D86" s="187" t="s">
        <v>161</v>
      </c>
      <c r="E86" s="188" t="s">
        <v>955</v>
      </c>
      <c r="F86" s="189" t="s">
        <v>956</v>
      </c>
      <c r="G86" s="190" t="s">
        <v>313</v>
      </c>
      <c r="H86" s="191">
        <v>1</v>
      </c>
      <c r="I86" s="192"/>
      <c r="J86" s="193">
        <f>ROUND(I86*H86,2)</f>
        <v>0</v>
      </c>
      <c r="K86" s="189" t="s">
        <v>165</v>
      </c>
      <c r="L86" s="43"/>
      <c r="M86" s="194" t="s">
        <v>19</v>
      </c>
      <c r="N86" s="195" t="s">
        <v>44</v>
      </c>
      <c r="O86" s="79"/>
      <c r="P86" s="196">
        <f>O86*H86</f>
        <v>0</v>
      </c>
      <c r="Q86" s="196">
        <v>0</v>
      </c>
      <c r="R86" s="196">
        <f>Q86*H86</f>
        <v>0</v>
      </c>
      <c r="S86" s="196">
        <v>0</v>
      </c>
      <c r="T86" s="197">
        <f>S86*H86</f>
        <v>0</v>
      </c>
      <c r="AR86" s="17" t="s">
        <v>166</v>
      </c>
      <c r="AT86" s="17" t="s">
        <v>161</v>
      </c>
      <c r="AU86" s="17" t="s">
        <v>73</v>
      </c>
      <c r="AY86" s="17" t="s">
        <v>167</v>
      </c>
      <c r="BE86" s="198">
        <f>IF(N86="základní",J86,0)</f>
        <v>0</v>
      </c>
      <c r="BF86" s="198">
        <f>IF(N86="snížená",J86,0)</f>
        <v>0</v>
      </c>
      <c r="BG86" s="198">
        <f>IF(N86="zákl. přenesená",J86,0)</f>
        <v>0</v>
      </c>
      <c r="BH86" s="198">
        <f>IF(N86="sníž. přenesená",J86,0)</f>
        <v>0</v>
      </c>
      <c r="BI86" s="198">
        <f>IF(N86="nulová",J86,0)</f>
        <v>0</v>
      </c>
      <c r="BJ86" s="17" t="s">
        <v>80</v>
      </c>
      <c r="BK86" s="198">
        <f>ROUND(I86*H86,2)</f>
        <v>0</v>
      </c>
      <c r="BL86" s="17" t="s">
        <v>166</v>
      </c>
      <c r="BM86" s="17" t="s">
        <v>957</v>
      </c>
    </row>
    <row r="87" s="1" customFormat="1" ht="22.5" customHeight="1">
      <c r="B87" s="38"/>
      <c r="C87" s="187" t="s">
        <v>82</v>
      </c>
      <c r="D87" s="187" t="s">
        <v>161</v>
      </c>
      <c r="E87" s="188" t="s">
        <v>958</v>
      </c>
      <c r="F87" s="189" t="s">
        <v>959</v>
      </c>
      <c r="G87" s="190" t="s">
        <v>313</v>
      </c>
      <c r="H87" s="191">
        <v>1</v>
      </c>
      <c r="I87" s="192"/>
      <c r="J87" s="193">
        <f>ROUND(I87*H87,2)</f>
        <v>0</v>
      </c>
      <c r="K87" s="189" t="s">
        <v>165</v>
      </c>
      <c r="L87" s="43"/>
      <c r="M87" s="194" t="s">
        <v>19</v>
      </c>
      <c r="N87" s="195" t="s">
        <v>44</v>
      </c>
      <c r="O87" s="79"/>
      <c r="P87" s="196">
        <f>O87*H87</f>
        <v>0</v>
      </c>
      <c r="Q87" s="196">
        <v>0</v>
      </c>
      <c r="R87" s="196">
        <f>Q87*H87</f>
        <v>0</v>
      </c>
      <c r="S87" s="196">
        <v>0</v>
      </c>
      <c r="T87" s="197">
        <f>S87*H87</f>
        <v>0</v>
      </c>
      <c r="AR87" s="17" t="s">
        <v>166</v>
      </c>
      <c r="AT87" s="17" t="s">
        <v>161</v>
      </c>
      <c r="AU87" s="17" t="s">
        <v>73</v>
      </c>
      <c r="AY87" s="17" t="s">
        <v>167</v>
      </c>
      <c r="BE87" s="198">
        <f>IF(N87="základní",J87,0)</f>
        <v>0</v>
      </c>
      <c r="BF87" s="198">
        <f>IF(N87="snížená",J87,0)</f>
        <v>0</v>
      </c>
      <c r="BG87" s="198">
        <f>IF(N87="zákl. přenesená",J87,0)</f>
        <v>0</v>
      </c>
      <c r="BH87" s="198">
        <f>IF(N87="sníž. přenesená",J87,0)</f>
        <v>0</v>
      </c>
      <c r="BI87" s="198">
        <f>IF(N87="nulová",J87,0)</f>
        <v>0</v>
      </c>
      <c r="BJ87" s="17" t="s">
        <v>80</v>
      </c>
      <c r="BK87" s="198">
        <f>ROUND(I87*H87,2)</f>
        <v>0</v>
      </c>
      <c r="BL87" s="17" t="s">
        <v>166</v>
      </c>
      <c r="BM87" s="17" t="s">
        <v>960</v>
      </c>
    </row>
    <row r="88" s="1" customFormat="1" ht="22.5" customHeight="1">
      <c r="B88" s="38"/>
      <c r="C88" s="187" t="s">
        <v>89</v>
      </c>
      <c r="D88" s="187" t="s">
        <v>161</v>
      </c>
      <c r="E88" s="188" t="s">
        <v>961</v>
      </c>
      <c r="F88" s="189" t="s">
        <v>962</v>
      </c>
      <c r="G88" s="190" t="s">
        <v>313</v>
      </c>
      <c r="H88" s="191">
        <v>1</v>
      </c>
      <c r="I88" s="192"/>
      <c r="J88" s="193">
        <f>ROUND(I88*H88,2)</f>
        <v>0</v>
      </c>
      <c r="K88" s="189" t="s">
        <v>165</v>
      </c>
      <c r="L88" s="43"/>
      <c r="M88" s="194" t="s">
        <v>19</v>
      </c>
      <c r="N88" s="195" t="s">
        <v>44</v>
      </c>
      <c r="O88" s="79"/>
      <c r="P88" s="196">
        <f>O88*H88</f>
        <v>0</v>
      </c>
      <c r="Q88" s="196">
        <v>0</v>
      </c>
      <c r="R88" s="196">
        <f>Q88*H88</f>
        <v>0</v>
      </c>
      <c r="S88" s="196">
        <v>0</v>
      </c>
      <c r="T88" s="197">
        <f>S88*H88</f>
        <v>0</v>
      </c>
      <c r="AR88" s="17" t="s">
        <v>166</v>
      </c>
      <c r="AT88" s="17" t="s">
        <v>161</v>
      </c>
      <c r="AU88" s="17" t="s">
        <v>73</v>
      </c>
      <c r="AY88" s="17" t="s">
        <v>167</v>
      </c>
      <c r="BE88" s="198">
        <f>IF(N88="základní",J88,0)</f>
        <v>0</v>
      </c>
      <c r="BF88" s="198">
        <f>IF(N88="snížená",J88,0)</f>
        <v>0</v>
      </c>
      <c r="BG88" s="198">
        <f>IF(N88="zákl. přenesená",J88,0)</f>
        <v>0</v>
      </c>
      <c r="BH88" s="198">
        <f>IF(N88="sníž. přenesená",J88,0)</f>
        <v>0</v>
      </c>
      <c r="BI88" s="198">
        <f>IF(N88="nulová",J88,0)</f>
        <v>0</v>
      </c>
      <c r="BJ88" s="17" t="s">
        <v>80</v>
      </c>
      <c r="BK88" s="198">
        <f>ROUND(I88*H88,2)</f>
        <v>0</v>
      </c>
      <c r="BL88" s="17" t="s">
        <v>166</v>
      </c>
      <c r="BM88" s="17" t="s">
        <v>963</v>
      </c>
    </row>
    <row r="89" s="1" customFormat="1" ht="45" customHeight="1">
      <c r="B89" s="38"/>
      <c r="C89" s="187" t="s">
        <v>166</v>
      </c>
      <c r="D89" s="187" t="s">
        <v>161</v>
      </c>
      <c r="E89" s="188" t="s">
        <v>635</v>
      </c>
      <c r="F89" s="189" t="s">
        <v>636</v>
      </c>
      <c r="G89" s="190" t="s">
        <v>164</v>
      </c>
      <c r="H89" s="191">
        <v>0.59999999999999998</v>
      </c>
      <c r="I89" s="192"/>
      <c r="J89" s="193">
        <f>ROUND(I89*H89,2)</f>
        <v>0</v>
      </c>
      <c r="K89" s="189" t="s">
        <v>165</v>
      </c>
      <c r="L89" s="43"/>
      <c r="M89" s="194" t="s">
        <v>19</v>
      </c>
      <c r="N89" s="195" t="s">
        <v>44</v>
      </c>
      <c r="O89" s="79"/>
      <c r="P89" s="196">
        <f>O89*H89</f>
        <v>0</v>
      </c>
      <c r="Q89" s="196">
        <v>0</v>
      </c>
      <c r="R89" s="196">
        <f>Q89*H89</f>
        <v>0</v>
      </c>
      <c r="S89" s="196">
        <v>0</v>
      </c>
      <c r="T89" s="197">
        <f>S89*H89</f>
        <v>0</v>
      </c>
      <c r="AR89" s="17" t="s">
        <v>166</v>
      </c>
      <c r="AT89" s="17" t="s">
        <v>161</v>
      </c>
      <c r="AU89" s="17" t="s">
        <v>73</v>
      </c>
      <c r="AY89" s="17" t="s">
        <v>167</v>
      </c>
      <c r="BE89" s="198">
        <f>IF(N89="základní",J89,0)</f>
        <v>0</v>
      </c>
      <c r="BF89" s="198">
        <f>IF(N89="snížená",J89,0)</f>
        <v>0</v>
      </c>
      <c r="BG89" s="198">
        <f>IF(N89="zákl. přenesená",J89,0)</f>
        <v>0</v>
      </c>
      <c r="BH89" s="198">
        <f>IF(N89="sníž. přenesená",J89,0)</f>
        <v>0</v>
      </c>
      <c r="BI89" s="198">
        <f>IF(N89="nulová",J89,0)</f>
        <v>0</v>
      </c>
      <c r="BJ89" s="17" t="s">
        <v>80</v>
      </c>
      <c r="BK89" s="198">
        <f>ROUND(I89*H89,2)</f>
        <v>0</v>
      </c>
      <c r="BL89" s="17" t="s">
        <v>166</v>
      </c>
      <c r="BM89" s="17" t="s">
        <v>964</v>
      </c>
    </row>
    <row r="90" s="1" customFormat="1" ht="45" customHeight="1">
      <c r="B90" s="38"/>
      <c r="C90" s="187" t="s">
        <v>205</v>
      </c>
      <c r="D90" s="187" t="s">
        <v>161</v>
      </c>
      <c r="E90" s="188" t="s">
        <v>965</v>
      </c>
      <c r="F90" s="189" t="s">
        <v>966</v>
      </c>
      <c r="G90" s="190" t="s">
        <v>164</v>
      </c>
      <c r="H90" s="191">
        <v>2</v>
      </c>
      <c r="I90" s="192"/>
      <c r="J90" s="193">
        <f>ROUND(I90*H90,2)</f>
        <v>0</v>
      </c>
      <c r="K90" s="189" t="s">
        <v>165</v>
      </c>
      <c r="L90" s="43"/>
      <c r="M90" s="194" t="s">
        <v>19</v>
      </c>
      <c r="N90" s="195" t="s">
        <v>44</v>
      </c>
      <c r="O90" s="79"/>
      <c r="P90" s="196">
        <f>O90*H90</f>
        <v>0</v>
      </c>
      <c r="Q90" s="196">
        <v>0</v>
      </c>
      <c r="R90" s="196">
        <f>Q90*H90</f>
        <v>0</v>
      </c>
      <c r="S90" s="196">
        <v>0</v>
      </c>
      <c r="T90" s="197">
        <f>S90*H90</f>
        <v>0</v>
      </c>
      <c r="AR90" s="17" t="s">
        <v>166</v>
      </c>
      <c r="AT90" s="17" t="s">
        <v>161</v>
      </c>
      <c r="AU90" s="17" t="s">
        <v>73</v>
      </c>
      <c r="AY90" s="17" t="s">
        <v>167</v>
      </c>
      <c r="BE90" s="198">
        <f>IF(N90="základní",J90,0)</f>
        <v>0</v>
      </c>
      <c r="BF90" s="198">
        <f>IF(N90="snížená",J90,0)</f>
        <v>0</v>
      </c>
      <c r="BG90" s="198">
        <f>IF(N90="zákl. přenesená",J90,0)</f>
        <v>0</v>
      </c>
      <c r="BH90" s="198">
        <f>IF(N90="sníž. přenesená",J90,0)</f>
        <v>0</v>
      </c>
      <c r="BI90" s="198">
        <f>IF(N90="nulová",J90,0)</f>
        <v>0</v>
      </c>
      <c r="BJ90" s="17" t="s">
        <v>80</v>
      </c>
      <c r="BK90" s="198">
        <f>ROUND(I90*H90,2)</f>
        <v>0</v>
      </c>
      <c r="BL90" s="17" t="s">
        <v>166</v>
      </c>
      <c r="BM90" s="17" t="s">
        <v>967</v>
      </c>
    </row>
    <row r="91" s="1" customFormat="1" ht="33.75" customHeight="1">
      <c r="B91" s="38"/>
      <c r="C91" s="187" t="s">
        <v>210</v>
      </c>
      <c r="D91" s="187" t="s">
        <v>161</v>
      </c>
      <c r="E91" s="188" t="s">
        <v>639</v>
      </c>
      <c r="F91" s="189" t="s">
        <v>640</v>
      </c>
      <c r="G91" s="190" t="s">
        <v>313</v>
      </c>
      <c r="H91" s="191">
        <v>1</v>
      </c>
      <c r="I91" s="192"/>
      <c r="J91" s="193">
        <f>ROUND(I91*H91,2)</f>
        <v>0</v>
      </c>
      <c r="K91" s="189" t="s">
        <v>165</v>
      </c>
      <c r="L91" s="43"/>
      <c r="M91" s="194" t="s">
        <v>19</v>
      </c>
      <c r="N91" s="195" t="s">
        <v>44</v>
      </c>
      <c r="O91" s="79"/>
      <c r="P91" s="196">
        <f>O91*H91</f>
        <v>0</v>
      </c>
      <c r="Q91" s="196">
        <v>0</v>
      </c>
      <c r="R91" s="196">
        <f>Q91*H91</f>
        <v>0</v>
      </c>
      <c r="S91" s="196">
        <v>0</v>
      </c>
      <c r="T91" s="197">
        <f>S91*H91</f>
        <v>0</v>
      </c>
      <c r="AR91" s="17" t="s">
        <v>166</v>
      </c>
      <c r="AT91" s="17" t="s">
        <v>161</v>
      </c>
      <c r="AU91" s="17" t="s">
        <v>73</v>
      </c>
      <c r="AY91" s="17" t="s">
        <v>167</v>
      </c>
      <c r="BE91" s="198">
        <f>IF(N91="základní",J91,0)</f>
        <v>0</v>
      </c>
      <c r="BF91" s="198">
        <f>IF(N91="snížená",J91,0)</f>
        <v>0</v>
      </c>
      <c r="BG91" s="198">
        <f>IF(N91="zákl. přenesená",J91,0)</f>
        <v>0</v>
      </c>
      <c r="BH91" s="198">
        <f>IF(N91="sníž. přenesená",J91,0)</f>
        <v>0</v>
      </c>
      <c r="BI91" s="198">
        <f>IF(N91="nulová",J91,0)</f>
        <v>0</v>
      </c>
      <c r="BJ91" s="17" t="s">
        <v>80</v>
      </c>
      <c r="BK91" s="198">
        <f>ROUND(I91*H91,2)</f>
        <v>0</v>
      </c>
      <c r="BL91" s="17" t="s">
        <v>166</v>
      </c>
      <c r="BM91" s="17" t="s">
        <v>968</v>
      </c>
    </row>
    <row r="92" s="1" customFormat="1" ht="22.5" customHeight="1">
      <c r="B92" s="38"/>
      <c r="C92" s="187" t="s">
        <v>217</v>
      </c>
      <c r="D92" s="187" t="s">
        <v>161</v>
      </c>
      <c r="E92" s="188" t="s">
        <v>646</v>
      </c>
      <c r="F92" s="189" t="s">
        <v>647</v>
      </c>
      <c r="G92" s="190" t="s">
        <v>288</v>
      </c>
      <c r="H92" s="191">
        <v>13</v>
      </c>
      <c r="I92" s="192"/>
      <c r="J92" s="193">
        <f>ROUND(I92*H92,2)</f>
        <v>0</v>
      </c>
      <c r="K92" s="189" t="s">
        <v>165</v>
      </c>
      <c r="L92" s="43"/>
      <c r="M92" s="194" t="s">
        <v>19</v>
      </c>
      <c r="N92" s="195" t="s">
        <v>44</v>
      </c>
      <c r="O92" s="79"/>
      <c r="P92" s="196">
        <f>O92*H92</f>
        <v>0</v>
      </c>
      <c r="Q92" s="196">
        <v>0</v>
      </c>
      <c r="R92" s="196">
        <f>Q92*H92</f>
        <v>0</v>
      </c>
      <c r="S92" s="196">
        <v>0</v>
      </c>
      <c r="T92" s="197">
        <f>S92*H92</f>
        <v>0</v>
      </c>
      <c r="AR92" s="17" t="s">
        <v>166</v>
      </c>
      <c r="AT92" s="17" t="s">
        <v>161</v>
      </c>
      <c r="AU92" s="17" t="s">
        <v>73</v>
      </c>
      <c r="AY92" s="17" t="s">
        <v>167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17" t="s">
        <v>80</v>
      </c>
      <c r="BK92" s="198">
        <f>ROUND(I92*H92,2)</f>
        <v>0</v>
      </c>
      <c r="BL92" s="17" t="s">
        <v>166</v>
      </c>
      <c r="BM92" s="17" t="s">
        <v>969</v>
      </c>
    </row>
    <row r="93" s="1" customFormat="1">
      <c r="B93" s="38"/>
      <c r="C93" s="39"/>
      <c r="D93" s="199" t="s">
        <v>410</v>
      </c>
      <c r="E93" s="39"/>
      <c r="F93" s="200" t="s">
        <v>970</v>
      </c>
      <c r="G93" s="39"/>
      <c r="H93" s="39"/>
      <c r="I93" s="143"/>
      <c r="J93" s="39"/>
      <c r="K93" s="39"/>
      <c r="L93" s="43"/>
      <c r="M93" s="201"/>
      <c r="N93" s="79"/>
      <c r="O93" s="79"/>
      <c r="P93" s="79"/>
      <c r="Q93" s="79"/>
      <c r="R93" s="79"/>
      <c r="S93" s="79"/>
      <c r="T93" s="80"/>
      <c r="AT93" s="17" t="s">
        <v>410</v>
      </c>
      <c r="AU93" s="17" t="s">
        <v>73</v>
      </c>
    </row>
    <row r="94" s="10" customFormat="1">
      <c r="B94" s="212"/>
      <c r="C94" s="213"/>
      <c r="D94" s="199" t="s">
        <v>171</v>
      </c>
      <c r="E94" s="214" t="s">
        <v>19</v>
      </c>
      <c r="F94" s="215" t="s">
        <v>971</v>
      </c>
      <c r="G94" s="213"/>
      <c r="H94" s="216">
        <v>3</v>
      </c>
      <c r="I94" s="217"/>
      <c r="J94" s="213"/>
      <c r="K94" s="213"/>
      <c r="L94" s="218"/>
      <c r="M94" s="219"/>
      <c r="N94" s="220"/>
      <c r="O94" s="220"/>
      <c r="P94" s="220"/>
      <c r="Q94" s="220"/>
      <c r="R94" s="220"/>
      <c r="S94" s="220"/>
      <c r="T94" s="221"/>
      <c r="AT94" s="222" t="s">
        <v>171</v>
      </c>
      <c r="AU94" s="222" t="s">
        <v>73</v>
      </c>
      <c r="AV94" s="10" t="s">
        <v>82</v>
      </c>
      <c r="AW94" s="10" t="s">
        <v>35</v>
      </c>
      <c r="AX94" s="10" t="s">
        <v>73</v>
      </c>
      <c r="AY94" s="222" t="s">
        <v>167</v>
      </c>
    </row>
    <row r="95" s="10" customFormat="1">
      <c r="B95" s="212"/>
      <c r="C95" s="213"/>
      <c r="D95" s="199" t="s">
        <v>171</v>
      </c>
      <c r="E95" s="214" t="s">
        <v>19</v>
      </c>
      <c r="F95" s="215" t="s">
        <v>972</v>
      </c>
      <c r="G95" s="213"/>
      <c r="H95" s="216">
        <v>7</v>
      </c>
      <c r="I95" s="217"/>
      <c r="J95" s="213"/>
      <c r="K95" s="213"/>
      <c r="L95" s="218"/>
      <c r="M95" s="219"/>
      <c r="N95" s="220"/>
      <c r="O95" s="220"/>
      <c r="P95" s="220"/>
      <c r="Q95" s="220"/>
      <c r="R95" s="220"/>
      <c r="S95" s="220"/>
      <c r="T95" s="221"/>
      <c r="AT95" s="222" t="s">
        <v>171</v>
      </c>
      <c r="AU95" s="222" t="s">
        <v>73</v>
      </c>
      <c r="AV95" s="10" t="s">
        <v>82</v>
      </c>
      <c r="AW95" s="10" t="s">
        <v>35</v>
      </c>
      <c r="AX95" s="10" t="s">
        <v>73</v>
      </c>
      <c r="AY95" s="222" t="s">
        <v>167</v>
      </c>
    </row>
    <row r="96" s="10" customFormat="1">
      <c r="B96" s="212"/>
      <c r="C96" s="213"/>
      <c r="D96" s="199" t="s">
        <v>171</v>
      </c>
      <c r="E96" s="214" t="s">
        <v>19</v>
      </c>
      <c r="F96" s="215" t="s">
        <v>973</v>
      </c>
      <c r="G96" s="213"/>
      <c r="H96" s="216">
        <v>3</v>
      </c>
      <c r="I96" s="217"/>
      <c r="J96" s="213"/>
      <c r="K96" s="213"/>
      <c r="L96" s="218"/>
      <c r="M96" s="219"/>
      <c r="N96" s="220"/>
      <c r="O96" s="220"/>
      <c r="P96" s="220"/>
      <c r="Q96" s="220"/>
      <c r="R96" s="220"/>
      <c r="S96" s="220"/>
      <c r="T96" s="221"/>
      <c r="AT96" s="222" t="s">
        <v>171</v>
      </c>
      <c r="AU96" s="222" t="s">
        <v>73</v>
      </c>
      <c r="AV96" s="10" t="s">
        <v>82</v>
      </c>
      <c r="AW96" s="10" t="s">
        <v>35</v>
      </c>
      <c r="AX96" s="10" t="s">
        <v>73</v>
      </c>
      <c r="AY96" s="222" t="s">
        <v>167</v>
      </c>
    </row>
    <row r="97" s="11" customFormat="1">
      <c r="B97" s="223"/>
      <c r="C97" s="224"/>
      <c r="D97" s="199" t="s">
        <v>171</v>
      </c>
      <c r="E97" s="225" t="s">
        <v>19</v>
      </c>
      <c r="F97" s="226" t="s">
        <v>184</v>
      </c>
      <c r="G97" s="224"/>
      <c r="H97" s="227">
        <v>13</v>
      </c>
      <c r="I97" s="228"/>
      <c r="J97" s="224"/>
      <c r="K97" s="224"/>
      <c r="L97" s="229"/>
      <c r="M97" s="230"/>
      <c r="N97" s="231"/>
      <c r="O97" s="231"/>
      <c r="P97" s="231"/>
      <c r="Q97" s="231"/>
      <c r="R97" s="231"/>
      <c r="S97" s="231"/>
      <c r="T97" s="232"/>
      <c r="AT97" s="233" t="s">
        <v>171</v>
      </c>
      <c r="AU97" s="233" t="s">
        <v>73</v>
      </c>
      <c r="AV97" s="11" t="s">
        <v>166</v>
      </c>
      <c r="AW97" s="11" t="s">
        <v>35</v>
      </c>
      <c r="AX97" s="11" t="s">
        <v>80</v>
      </c>
      <c r="AY97" s="233" t="s">
        <v>167</v>
      </c>
    </row>
    <row r="98" s="1" customFormat="1" ht="33.75" customHeight="1">
      <c r="B98" s="38"/>
      <c r="C98" s="187" t="s">
        <v>201</v>
      </c>
      <c r="D98" s="187" t="s">
        <v>161</v>
      </c>
      <c r="E98" s="188" t="s">
        <v>643</v>
      </c>
      <c r="F98" s="189" t="s">
        <v>644</v>
      </c>
      <c r="G98" s="190" t="s">
        <v>313</v>
      </c>
      <c r="H98" s="191">
        <v>1</v>
      </c>
      <c r="I98" s="192"/>
      <c r="J98" s="193">
        <f>ROUND(I98*H98,2)</f>
        <v>0</v>
      </c>
      <c r="K98" s="189" t="s">
        <v>165</v>
      </c>
      <c r="L98" s="43"/>
      <c r="M98" s="194" t="s">
        <v>19</v>
      </c>
      <c r="N98" s="195" t="s">
        <v>44</v>
      </c>
      <c r="O98" s="79"/>
      <c r="P98" s="196">
        <f>O98*H98</f>
        <v>0</v>
      </c>
      <c r="Q98" s="196">
        <v>0</v>
      </c>
      <c r="R98" s="196">
        <f>Q98*H98</f>
        <v>0</v>
      </c>
      <c r="S98" s="196">
        <v>0</v>
      </c>
      <c r="T98" s="197">
        <f>S98*H98</f>
        <v>0</v>
      </c>
      <c r="AR98" s="17" t="s">
        <v>166</v>
      </c>
      <c r="AT98" s="17" t="s">
        <v>161</v>
      </c>
      <c r="AU98" s="17" t="s">
        <v>73</v>
      </c>
      <c r="AY98" s="17" t="s">
        <v>167</v>
      </c>
      <c r="BE98" s="198">
        <f>IF(N98="základní",J98,0)</f>
        <v>0</v>
      </c>
      <c r="BF98" s="198">
        <f>IF(N98="snížená",J98,0)</f>
        <v>0</v>
      </c>
      <c r="BG98" s="198">
        <f>IF(N98="zákl. přenesená",J98,0)</f>
        <v>0</v>
      </c>
      <c r="BH98" s="198">
        <f>IF(N98="sníž. přenesená",J98,0)</f>
        <v>0</v>
      </c>
      <c r="BI98" s="198">
        <f>IF(N98="nulová",J98,0)</f>
        <v>0</v>
      </c>
      <c r="BJ98" s="17" t="s">
        <v>80</v>
      </c>
      <c r="BK98" s="198">
        <f>ROUND(I98*H98,2)</f>
        <v>0</v>
      </c>
      <c r="BL98" s="17" t="s">
        <v>166</v>
      </c>
      <c r="BM98" s="17" t="s">
        <v>974</v>
      </c>
    </row>
    <row r="99" s="1" customFormat="1">
      <c r="B99" s="38"/>
      <c r="C99" s="39"/>
      <c r="D99" s="199" t="s">
        <v>410</v>
      </c>
      <c r="E99" s="39"/>
      <c r="F99" s="200" t="s">
        <v>975</v>
      </c>
      <c r="G99" s="39"/>
      <c r="H99" s="39"/>
      <c r="I99" s="143"/>
      <c r="J99" s="39"/>
      <c r="K99" s="39"/>
      <c r="L99" s="43"/>
      <c r="M99" s="286"/>
      <c r="N99" s="249"/>
      <c r="O99" s="249"/>
      <c r="P99" s="249"/>
      <c r="Q99" s="249"/>
      <c r="R99" s="249"/>
      <c r="S99" s="249"/>
      <c r="T99" s="287"/>
      <c r="AT99" s="17" t="s">
        <v>410</v>
      </c>
      <c r="AU99" s="17" t="s">
        <v>73</v>
      </c>
    </row>
    <row r="100" s="1" customFormat="1" ht="6.96" customHeight="1">
      <c r="B100" s="57"/>
      <c r="C100" s="58"/>
      <c r="D100" s="58"/>
      <c r="E100" s="58"/>
      <c r="F100" s="58"/>
      <c r="G100" s="58"/>
      <c r="H100" s="58"/>
      <c r="I100" s="167"/>
      <c r="J100" s="58"/>
      <c r="K100" s="58"/>
      <c r="L100" s="43"/>
    </row>
  </sheetData>
  <sheetProtection sheet="1" autoFilter="0" formatColumns="0" formatRows="0" objects="1" scenarios="1" spinCount="100000" saltValue="2j/YL9HlAUndliGsWdowCZHCPPZ88MoYPkCk6//PiyJGK0oMl8E5NpqSnhw2MMjrVpGsur9FKiqZ8AcdILqH1w==" hashValue="bF1Pa6kdWSPCi1EAzPYdTBimwd0MpOas4AGm+QRKyNLFDi38ek4ix+ThAHVKk25TIGcKqc4GDYOwz5UFCH+TIw==" algorithmName="SHA-512" password="CC35"/>
  <autoFilter ref="C84:K9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90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82</v>
      </c>
    </row>
    <row r="4" ht="24.96" customHeight="1">
      <c r="B4" s="20"/>
      <c r="D4" s="140" t="s">
        <v>137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Oprava geometrických parametrů koleje (OBLAST Č. 1)</v>
      </c>
      <c r="F7" s="141"/>
      <c r="G7" s="141"/>
      <c r="H7" s="141"/>
      <c r="L7" s="20"/>
    </row>
    <row r="8">
      <c r="B8" s="20"/>
      <c r="D8" s="141" t="s">
        <v>138</v>
      </c>
      <c r="L8" s="20"/>
    </row>
    <row r="9" ht="16.5" customHeight="1">
      <c r="B9" s="20"/>
      <c r="E9" s="142" t="s">
        <v>139</v>
      </c>
      <c r="L9" s="20"/>
    </row>
    <row r="10" ht="12" customHeight="1">
      <c r="B10" s="20"/>
      <c r="D10" s="141" t="s">
        <v>140</v>
      </c>
      <c r="L10" s="20"/>
    </row>
    <row r="11" s="1" customFormat="1" ht="16.5" customHeight="1">
      <c r="B11" s="43"/>
      <c r="E11" s="141" t="s">
        <v>141</v>
      </c>
      <c r="F11" s="1"/>
      <c r="G11" s="1"/>
      <c r="H11" s="1"/>
      <c r="I11" s="143"/>
      <c r="L11" s="43"/>
    </row>
    <row r="12" s="1" customFormat="1" ht="12" customHeight="1">
      <c r="B12" s="43"/>
      <c r="D12" s="141" t="s">
        <v>142</v>
      </c>
      <c r="I12" s="143"/>
      <c r="L12" s="43"/>
    </row>
    <row r="13" s="1" customFormat="1" ht="36.96" customHeight="1">
      <c r="B13" s="43"/>
      <c r="E13" s="144" t="s">
        <v>143</v>
      </c>
      <c r="F13" s="1"/>
      <c r="G13" s="1"/>
      <c r="H13" s="1"/>
      <c r="I13" s="143"/>
      <c r="L13" s="43"/>
    </row>
    <row r="14" s="1" customFormat="1">
      <c r="B14" s="43"/>
      <c r="I14" s="143"/>
      <c r="L14" s="43"/>
    </row>
    <row r="15" s="1" customFormat="1" ht="12" customHeight="1">
      <c r="B15" s="43"/>
      <c r="D15" s="141" t="s">
        <v>18</v>
      </c>
      <c r="F15" s="17" t="s">
        <v>19</v>
      </c>
      <c r="I15" s="145" t="s">
        <v>20</v>
      </c>
      <c r="J15" s="17" t="s">
        <v>19</v>
      </c>
      <c r="L15" s="43"/>
    </row>
    <row r="16" s="1" customFormat="1" ht="12" customHeight="1">
      <c r="B16" s="43"/>
      <c r="D16" s="141" t="s">
        <v>21</v>
      </c>
      <c r="F16" s="17" t="s">
        <v>22</v>
      </c>
      <c r="I16" s="145" t="s">
        <v>23</v>
      </c>
      <c r="J16" s="146" t="str">
        <f>'Rekapitulace stavby'!AN8</f>
        <v>7. 6. 2019</v>
      </c>
      <c r="L16" s="43"/>
    </row>
    <row r="17" s="1" customFormat="1" ht="10.8" customHeight="1">
      <c r="B17" s="43"/>
      <c r="I17" s="143"/>
      <c r="L17" s="43"/>
    </row>
    <row r="18" s="1" customFormat="1" ht="12" customHeight="1">
      <c r="B18" s="43"/>
      <c r="D18" s="141" t="s">
        <v>25</v>
      </c>
      <c r="I18" s="145" t="s">
        <v>26</v>
      </c>
      <c r="J18" s="17" t="s">
        <v>27</v>
      </c>
      <c r="L18" s="43"/>
    </row>
    <row r="19" s="1" customFormat="1" ht="18" customHeight="1">
      <c r="B19" s="43"/>
      <c r="E19" s="17" t="s">
        <v>28</v>
      </c>
      <c r="I19" s="145" t="s">
        <v>29</v>
      </c>
      <c r="J19" s="17" t="s">
        <v>30</v>
      </c>
      <c r="L19" s="43"/>
    </row>
    <row r="20" s="1" customFormat="1" ht="6.96" customHeight="1">
      <c r="B20" s="43"/>
      <c r="I20" s="143"/>
      <c r="L20" s="43"/>
    </row>
    <row r="21" s="1" customFormat="1" ht="12" customHeight="1">
      <c r="B21" s="43"/>
      <c r="D21" s="141" t="s">
        <v>31</v>
      </c>
      <c r="I21" s="145" t="s">
        <v>26</v>
      </c>
      <c r="J21" s="33" t="str">
        <f>'Rekapitulace stavby'!AN13</f>
        <v>Vyplň údaj</v>
      </c>
      <c r="L21" s="43"/>
    </row>
    <row r="22" s="1" customFormat="1" ht="18" customHeight="1">
      <c r="B22" s="43"/>
      <c r="E22" s="33" t="str">
        <f>'Rekapitulace stavby'!E14</f>
        <v>Vyplň údaj</v>
      </c>
      <c r="F22" s="17"/>
      <c r="G22" s="17"/>
      <c r="H22" s="17"/>
      <c r="I22" s="145" t="s">
        <v>29</v>
      </c>
      <c r="J22" s="33" t="str">
        <f>'Rekapitulace stavby'!AN14</f>
        <v>Vyplň údaj</v>
      </c>
      <c r="L22" s="43"/>
    </row>
    <row r="23" s="1" customFormat="1" ht="6.96" customHeight="1">
      <c r="B23" s="43"/>
      <c r="I23" s="143"/>
      <c r="L23" s="43"/>
    </row>
    <row r="24" s="1" customFormat="1" ht="12" customHeight="1">
      <c r="B24" s="43"/>
      <c r="D24" s="141" t="s">
        <v>33</v>
      </c>
      <c r="I24" s="145" t="s">
        <v>26</v>
      </c>
      <c r="J24" s="17" t="str">
        <f>IF('Rekapitulace stavby'!AN16="","",'Rekapitulace stavby'!AN16)</f>
        <v/>
      </c>
      <c r="L24" s="43"/>
    </row>
    <row r="25" s="1" customFormat="1" ht="18" customHeight="1">
      <c r="B25" s="43"/>
      <c r="E25" s="17" t="str">
        <f>IF('Rekapitulace stavby'!E17="","",'Rekapitulace stavby'!E17)</f>
        <v xml:space="preserve"> </v>
      </c>
      <c r="I25" s="145" t="s">
        <v>29</v>
      </c>
      <c r="J25" s="17" t="str">
        <f>IF('Rekapitulace stavby'!AN17="","",'Rekapitulace stavby'!AN17)</f>
        <v/>
      </c>
      <c r="L25" s="43"/>
    </row>
    <row r="26" s="1" customFormat="1" ht="6.96" customHeight="1">
      <c r="B26" s="43"/>
      <c r="I26" s="143"/>
      <c r="L26" s="43"/>
    </row>
    <row r="27" s="1" customFormat="1" ht="12" customHeight="1">
      <c r="B27" s="43"/>
      <c r="D27" s="141" t="s">
        <v>36</v>
      </c>
      <c r="I27" s="145" t="s">
        <v>26</v>
      </c>
      <c r="J27" s="17" t="str">
        <f>IF('Rekapitulace stavby'!AN19="","",'Rekapitulace stavby'!AN19)</f>
        <v/>
      </c>
      <c r="L27" s="43"/>
    </row>
    <row r="28" s="1" customFormat="1" ht="18" customHeight="1">
      <c r="B28" s="43"/>
      <c r="E28" s="17" t="str">
        <f>IF('Rekapitulace stavby'!E20="","",'Rekapitulace stavby'!E20)</f>
        <v xml:space="preserve"> </v>
      </c>
      <c r="I28" s="145" t="s">
        <v>29</v>
      </c>
      <c r="J28" s="17" t="str">
        <f>IF('Rekapitulace stavby'!AN20="","",'Rekapitulace stavby'!AN20)</f>
        <v/>
      </c>
      <c r="L28" s="43"/>
    </row>
    <row r="29" s="1" customFormat="1" ht="6.96" customHeight="1">
      <c r="B29" s="43"/>
      <c r="I29" s="143"/>
      <c r="L29" s="43"/>
    </row>
    <row r="30" s="1" customFormat="1" ht="12" customHeight="1">
      <c r="B30" s="43"/>
      <c r="D30" s="141" t="s">
        <v>37</v>
      </c>
      <c r="I30" s="143"/>
      <c r="L30" s="43"/>
    </row>
    <row r="31" s="7" customFormat="1" ht="45" customHeight="1">
      <c r="B31" s="147"/>
      <c r="E31" s="148" t="s">
        <v>38</v>
      </c>
      <c r="F31" s="148"/>
      <c r="G31" s="148"/>
      <c r="H31" s="148"/>
      <c r="I31" s="149"/>
      <c r="L31" s="147"/>
    </row>
    <row r="32" s="1" customFormat="1" ht="6.96" customHeight="1">
      <c r="B32" s="43"/>
      <c r="I32" s="143"/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25.44" customHeight="1">
      <c r="B34" s="43"/>
      <c r="D34" s="151" t="s">
        <v>39</v>
      </c>
      <c r="I34" s="143"/>
      <c r="J34" s="152">
        <f>ROUND(J91, 2)</f>
        <v>0</v>
      </c>
      <c r="L34" s="43"/>
    </row>
    <row r="35" s="1" customFormat="1" ht="6.96" customHeight="1">
      <c r="B35" s="43"/>
      <c r="D35" s="71"/>
      <c r="E35" s="71"/>
      <c r="F35" s="71"/>
      <c r="G35" s="71"/>
      <c r="H35" s="71"/>
      <c r="I35" s="150"/>
      <c r="J35" s="71"/>
      <c r="K35" s="71"/>
      <c r="L35" s="43"/>
    </row>
    <row r="36" s="1" customFormat="1" ht="14.4" customHeight="1">
      <c r="B36" s="43"/>
      <c r="F36" s="153" t="s">
        <v>41</v>
      </c>
      <c r="I36" s="154" t="s">
        <v>40</v>
      </c>
      <c r="J36" s="153" t="s">
        <v>42</v>
      </c>
      <c r="L36" s="43"/>
    </row>
    <row r="37" s="1" customFormat="1" ht="14.4" customHeight="1">
      <c r="B37" s="43"/>
      <c r="D37" s="141" t="s">
        <v>43</v>
      </c>
      <c r="E37" s="141" t="s">
        <v>44</v>
      </c>
      <c r="F37" s="155">
        <f>ROUND((SUM(BE91:BE137)),  2)</f>
        <v>0</v>
      </c>
      <c r="I37" s="156">
        <v>0.20999999999999999</v>
      </c>
      <c r="J37" s="155">
        <f>ROUND(((SUM(BE91:BE137))*I37),  2)</f>
        <v>0</v>
      </c>
      <c r="L37" s="43"/>
    </row>
    <row r="38" s="1" customFormat="1" ht="14.4" customHeight="1">
      <c r="B38" s="43"/>
      <c r="E38" s="141" t="s">
        <v>45</v>
      </c>
      <c r="F38" s="155">
        <f>ROUND((SUM(BF91:BF137)),  2)</f>
        <v>0</v>
      </c>
      <c r="I38" s="156">
        <v>0.14999999999999999</v>
      </c>
      <c r="J38" s="155">
        <f>ROUND(((SUM(BF91:BF137))*I38),  2)</f>
        <v>0</v>
      </c>
      <c r="L38" s="43"/>
    </row>
    <row r="39" hidden="1" s="1" customFormat="1" ht="14.4" customHeight="1">
      <c r="B39" s="43"/>
      <c r="E39" s="141" t="s">
        <v>46</v>
      </c>
      <c r="F39" s="155">
        <f>ROUND((SUM(BG91:BG137)),  2)</f>
        <v>0</v>
      </c>
      <c r="I39" s="156">
        <v>0.20999999999999999</v>
      </c>
      <c r="J39" s="155">
        <f>0</f>
        <v>0</v>
      </c>
      <c r="L39" s="43"/>
    </row>
    <row r="40" hidden="1" s="1" customFormat="1" ht="14.4" customHeight="1">
      <c r="B40" s="43"/>
      <c r="E40" s="141" t="s">
        <v>47</v>
      </c>
      <c r="F40" s="155">
        <f>ROUND((SUM(BH91:BH137)),  2)</f>
        <v>0</v>
      </c>
      <c r="I40" s="156">
        <v>0.14999999999999999</v>
      </c>
      <c r="J40" s="155">
        <f>0</f>
        <v>0</v>
      </c>
      <c r="L40" s="43"/>
    </row>
    <row r="41" hidden="1" s="1" customFormat="1" ht="14.4" customHeight="1">
      <c r="B41" s="43"/>
      <c r="E41" s="141" t="s">
        <v>48</v>
      </c>
      <c r="F41" s="155">
        <f>ROUND((SUM(BI91:BI137)),  2)</f>
        <v>0</v>
      </c>
      <c r="I41" s="156">
        <v>0</v>
      </c>
      <c r="J41" s="155">
        <f>0</f>
        <v>0</v>
      </c>
      <c r="L41" s="43"/>
    </row>
    <row r="42" s="1" customFormat="1" ht="6.96" customHeight="1">
      <c r="B42" s="43"/>
      <c r="I42" s="143"/>
      <c r="L42" s="43"/>
    </row>
    <row r="43" s="1" customFormat="1" ht="25.44" customHeight="1">
      <c r="B43" s="43"/>
      <c r="C43" s="157"/>
      <c r="D43" s="158" t="s">
        <v>49</v>
      </c>
      <c r="E43" s="159"/>
      <c r="F43" s="159"/>
      <c r="G43" s="160" t="s">
        <v>50</v>
      </c>
      <c r="H43" s="161" t="s">
        <v>51</v>
      </c>
      <c r="I43" s="162"/>
      <c r="J43" s="163">
        <f>SUM(J34:J41)</f>
        <v>0</v>
      </c>
      <c r="K43" s="164"/>
      <c r="L43" s="43"/>
    </row>
    <row r="44" s="1" customFormat="1" ht="14.4" customHeight="1"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43"/>
    </row>
    <row r="48" s="1" customFormat="1" ht="6.96" customHeight="1">
      <c r="B48" s="168"/>
      <c r="C48" s="169"/>
      <c r="D48" s="169"/>
      <c r="E48" s="169"/>
      <c r="F48" s="169"/>
      <c r="G48" s="169"/>
      <c r="H48" s="169"/>
      <c r="I48" s="170"/>
      <c r="J48" s="169"/>
      <c r="K48" s="169"/>
      <c r="L48" s="43"/>
    </row>
    <row r="49" s="1" customFormat="1" ht="24.96" customHeight="1">
      <c r="B49" s="38"/>
      <c r="C49" s="23" t="s">
        <v>144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6.96" customHeight="1">
      <c r="B50" s="38"/>
      <c r="C50" s="39"/>
      <c r="D50" s="39"/>
      <c r="E50" s="39"/>
      <c r="F50" s="39"/>
      <c r="G50" s="39"/>
      <c r="H50" s="39"/>
      <c r="I50" s="143"/>
      <c r="J50" s="39"/>
      <c r="K50" s="39"/>
      <c r="L50" s="43"/>
    </row>
    <row r="51" s="1" customFormat="1" ht="12" customHeight="1">
      <c r="B51" s="38"/>
      <c r="C51" s="32" t="s">
        <v>16</v>
      </c>
      <c r="D51" s="39"/>
      <c r="E51" s="39"/>
      <c r="F51" s="39"/>
      <c r="G51" s="39"/>
      <c r="H51" s="39"/>
      <c r="I51" s="143"/>
      <c r="J51" s="39"/>
      <c r="K51" s="39"/>
      <c r="L51" s="43"/>
    </row>
    <row r="52" s="1" customFormat="1" ht="16.5" customHeight="1">
      <c r="B52" s="38"/>
      <c r="C52" s="39"/>
      <c r="D52" s="39"/>
      <c r="E52" s="171" t="str">
        <f>E7</f>
        <v>Oprava geometrických parametrů koleje (OBLAST Č. 1)</v>
      </c>
      <c r="F52" s="32"/>
      <c r="G52" s="32"/>
      <c r="H52" s="32"/>
      <c r="I52" s="143"/>
      <c r="J52" s="39"/>
      <c r="K52" s="39"/>
      <c r="L52" s="43"/>
    </row>
    <row r="53" ht="12" customHeight="1">
      <c r="B53" s="21"/>
      <c r="C53" s="32" t="s">
        <v>138</v>
      </c>
      <c r="D53" s="22"/>
      <c r="E53" s="22"/>
      <c r="F53" s="22"/>
      <c r="G53" s="22"/>
      <c r="H53" s="22"/>
      <c r="I53" s="136"/>
      <c r="J53" s="22"/>
      <c r="K53" s="22"/>
      <c r="L53" s="20"/>
    </row>
    <row r="54" ht="16.5" customHeight="1">
      <c r="B54" s="21"/>
      <c r="C54" s="22"/>
      <c r="D54" s="22"/>
      <c r="E54" s="171" t="s">
        <v>139</v>
      </c>
      <c r="F54" s="22"/>
      <c r="G54" s="22"/>
      <c r="H54" s="22"/>
      <c r="I54" s="136"/>
      <c r="J54" s="22"/>
      <c r="K54" s="22"/>
      <c r="L54" s="20"/>
    </row>
    <row r="55" ht="12" customHeight="1">
      <c r="B55" s="21"/>
      <c r="C55" s="32" t="s">
        <v>140</v>
      </c>
      <c r="D55" s="22"/>
      <c r="E55" s="22"/>
      <c r="F55" s="22"/>
      <c r="G55" s="22"/>
      <c r="H55" s="22"/>
      <c r="I55" s="136"/>
      <c r="J55" s="22"/>
      <c r="K55" s="22"/>
      <c r="L55" s="20"/>
    </row>
    <row r="56" s="1" customFormat="1" ht="16.5" customHeight="1">
      <c r="B56" s="38"/>
      <c r="C56" s="39"/>
      <c r="D56" s="39"/>
      <c r="E56" s="32" t="s">
        <v>141</v>
      </c>
      <c r="F56" s="39"/>
      <c r="G56" s="39"/>
      <c r="H56" s="39"/>
      <c r="I56" s="143"/>
      <c r="J56" s="39"/>
      <c r="K56" s="39"/>
      <c r="L56" s="43"/>
    </row>
    <row r="57" s="1" customFormat="1" ht="12" customHeight="1">
      <c r="B57" s="38"/>
      <c r="C57" s="32" t="s">
        <v>142</v>
      </c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16.5" customHeight="1">
      <c r="B58" s="38"/>
      <c r="C58" s="39"/>
      <c r="D58" s="39"/>
      <c r="E58" s="64" t="str">
        <f>E13</f>
        <v>01 - SO 01 - TO Roudnice n.L.</v>
      </c>
      <c r="F58" s="39"/>
      <c r="G58" s="39"/>
      <c r="H58" s="39"/>
      <c r="I58" s="143"/>
      <c r="J58" s="39"/>
      <c r="K58" s="39"/>
      <c r="L58" s="43"/>
    </row>
    <row r="59" s="1" customFormat="1" ht="6.96" customHeight="1">
      <c r="B59" s="38"/>
      <c r="C59" s="39"/>
      <c r="D59" s="39"/>
      <c r="E59" s="39"/>
      <c r="F59" s="39"/>
      <c r="G59" s="39"/>
      <c r="H59" s="39"/>
      <c r="I59" s="143"/>
      <c r="J59" s="39"/>
      <c r="K59" s="39"/>
      <c r="L59" s="43"/>
    </row>
    <row r="60" s="1" customFormat="1" ht="12" customHeight="1">
      <c r="B60" s="38"/>
      <c r="C60" s="32" t="s">
        <v>21</v>
      </c>
      <c r="D60" s="39"/>
      <c r="E60" s="39"/>
      <c r="F60" s="27" t="str">
        <f>F16</f>
        <v>obvod ST Ústí nad Labem</v>
      </c>
      <c r="G60" s="39"/>
      <c r="H60" s="39"/>
      <c r="I60" s="145" t="s">
        <v>23</v>
      </c>
      <c r="J60" s="67" t="str">
        <f>IF(J16="","",J16)</f>
        <v>7. 6. 2019</v>
      </c>
      <c r="K60" s="39"/>
      <c r="L60" s="43"/>
    </row>
    <row r="61" s="1" customFormat="1" ht="6.96" customHeight="1">
      <c r="B61" s="38"/>
      <c r="C61" s="39"/>
      <c r="D61" s="39"/>
      <c r="E61" s="39"/>
      <c r="F61" s="39"/>
      <c r="G61" s="39"/>
      <c r="H61" s="39"/>
      <c r="I61" s="143"/>
      <c r="J61" s="39"/>
      <c r="K61" s="39"/>
      <c r="L61" s="43"/>
    </row>
    <row r="62" s="1" customFormat="1" ht="13.65" customHeight="1">
      <c r="B62" s="38"/>
      <c r="C62" s="32" t="s">
        <v>25</v>
      </c>
      <c r="D62" s="39"/>
      <c r="E62" s="39"/>
      <c r="F62" s="27" t="str">
        <f>E19</f>
        <v>SŽDC s.o., OŘ Ústí n.L., ST Ústí n.L.</v>
      </c>
      <c r="G62" s="39"/>
      <c r="H62" s="39"/>
      <c r="I62" s="145" t="s">
        <v>33</v>
      </c>
      <c r="J62" s="36" t="str">
        <f>E25</f>
        <v xml:space="preserve"> </v>
      </c>
      <c r="K62" s="39"/>
      <c r="L62" s="43"/>
    </row>
    <row r="63" s="1" customFormat="1" ht="13.65" customHeight="1">
      <c r="B63" s="38"/>
      <c r="C63" s="32" t="s">
        <v>31</v>
      </c>
      <c r="D63" s="39"/>
      <c r="E63" s="39"/>
      <c r="F63" s="27" t="str">
        <f>IF(E22="","",E22)</f>
        <v>Vyplň údaj</v>
      </c>
      <c r="G63" s="39"/>
      <c r="H63" s="39"/>
      <c r="I63" s="145" t="s">
        <v>36</v>
      </c>
      <c r="J63" s="36" t="str">
        <f>E28</f>
        <v xml:space="preserve"> </v>
      </c>
      <c r="K63" s="39"/>
      <c r="L63" s="43"/>
    </row>
    <row r="64" s="1" customFormat="1" ht="10.32" customHeight="1">
      <c r="B64" s="38"/>
      <c r="C64" s="39"/>
      <c r="D64" s="39"/>
      <c r="E64" s="39"/>
      <c r="F64" s="39"/>
      <c r="G64" s="39"/>
      <c r="H64" s="39"/>
      <c r="I64" s="143"/>
      <c r="J64" s="39"/>
      <c r="K64" s="39"/>
      <c r="L64" s="43"/>
    </row>
    <row r="65" s="1" customFormat="1" ht="29.28" customHeight="1">
      <c r="B65" s="38"/>
      <c r="C65" s="172" t="s">
        <v>145</v>
      </c>
      <c r="D65" s="173"/>
      <c r="E65" s="173"/>
      <c r="F65" s="173"/>
      <c r="G65" s="173"/>
      <c r="H65" s="173"/>
      <c r="I65" s="174"/>
      <c r="J65" s="175" t="s">
        <v>146</v>
      </c>
      <c r="K65" s="173"/>
      <c r="L65" s="43"/>
    </row>
    <row r="66" s="1" customFormat="1" ht="10.32" customHeight="1">
      <c r="B66" s="38"/>
      <c r="C66" s="39"/>
      <c r="D66" s="39"/>
      <c r="E66" s="39"/>
      <c r="F66" s="39"/>
      <c r="G66" s="39"/>
      <c r="H66" s="39"/>
      <c r="I66" s="143"/>
      <c r="J66" s="39"/>
      <c r="K66" s="39"/>
      <c r="L66" s="43"/>
    </row>
    <row r="67" s="1" customFormat="1" ht="22.8" customHeight="1">
      <c r="B67" s="38"/>
      <c r="C67" s="176" t="s">
        <v>71</v>
      </c>
      <c r="D67" s="39"/>
      <c r="E67" s="39"/>
      <c r="F67" s="39"/>
      <c r="G67" s="39"/>
      <c r="H67" s="39"/>
      <c r="I67" s="143"/>
      <c r="J67" s="97">
        <f>J91</f>
        <v>0</v>
      </c>
      <c r="K67" s="39"/>
      <c r="L67" s="43"/>
      <c r="AU67" s="17" t="s">
        <v>147</v>
      </c>
    </row>
    <row r="68" s="1" customFormat="1" ht="21.84" customHeight="1">
      <c r="B68" s="38"/>
      <c r="C68" s="39"/>
      <c r="D68" s="39"/>
      <c r="E68" s="39"/>
      <c r="F68" s="39"/>
      <c r="G68" s="39"/>
      <c r="H68" s="39"/>
      <c r="I68" s="143"/>
      <c r="J68" s="39"/>
      <c r="K68" s="39"/>
      <c r="L68" s="43"/>
    </row>
    <row r="69" s="1" customFormat="1" ht="6.96" customHeight="1">
      <c r="B69" s="57"/>
      <c r="C69" s="58"/>
      <c r="D69" s="58"/>
      <c r="E69" s="58"/>
      <c r="F69" s="58"/>
      <c r="G69" s="58"/>
      <c r="H69" s="58"/>
      <c r="I69" s="167"/>
      <c r="J69" s="58"/>
      <c r="K69" s="58"/>
      <c r="L69" s="43"/>
    </row>
    <row r="73" s="1" customFormat="1" ht="6.96" customHeight="1">
      <c r="B73" s="59"/>
      <c r="C73" s="60"/>
      <c r="D73" s="60"/>
      <c r="E73" s="60"/>
      <c r="F73" s="60"/>
      <c r="G73" s="60"/>
      <c r="H73" s="60"/>
      <c r="I73" s="170"/>
      <c r="J73" s="60"/>
      <c r="K73" s="60"/>
      <c r="L73" s="43"/>
    </row>
    <row r="74" s="1" customFormat="1" ht="24.96" customHeight="1">
      <c r="B74" s="38"/>
      <c r="C74" s="23" t="s">
        <v>148</v>
      </c>
      <c r="D74" s="39"/>
      <c r="E74" s="39"/>
      <c r="F74" s="39"/>
      <c r="G74" s="39"/>
      <c r="H74" s="39"/>
      <c r="I74" s="143"/>
      <c r="J74" s="39"/>
      <c r="K74" s="39"/>
      <c r="L74" s="43"/>
    </row>
    <row r="75" s="1" customFormat="1" ht="6.96" customHeight="1">
      <c r="B75" s="38"/>
      <c r="C75" s="39"/>
      <c r="D75" s="39"/>
      <c r="E75" s="39"/>
      <c r="F75" s="39"/>
      <c r="G75" s="39"/>
      <c r="H75" s="39"/>
      <c r="I75" s="143"/>
      <c r="J75" s="39"/>
      <c r="K75" s="39"/>
      <c r="L75" s="43"/>
    </row>
    <row r="76" s="1" customFormat="1" ht="12" customHeight="1">
      <c r="B76" s="38"/>
      <c r="C76" s="32" t="s">
        <v>16</v>
      </c>
      <c r="D76" s="39"/>
      <c r="E76" s="39"/>
      <c r="F76" s="39"/>
      <c r="G76" s="39"/>
      <c r="H76" s="39"/>
      <c r="I76" s="143"/>
      <c r="J76" s="39"/>
      <c r="K76" s="39"/>
      <c r="L76" s="43"/>
    </row>
    <row r="77" s="1" customFormat="1" ht="16.5" customHeight="1">
      <c r="B77" s="38"/>
      <c r="C77" s="39"/>
      <c r="D77" s="39"/>
      <c r="E77" s="171" t="str">
        <f>E7</f>
        <v>Oprava geometrických parametrů koleje (OBLAST Č. 1)</v>
      </c>
      <c r="F77" s="32"/>
      <c r="G77" s="32"/>
      <c r="H77" s="32"/>
      <c r="I77" s="143"/>
      <c r="J77" s="39"/>
      <c r="K77" s="39"/>
      <c r="L77" s="43"/>
    </row>
    <row r="78" ht="12" customHeight="1">
      <c r="B78" s="21"/>
      <c r="C78" s="32" t="s">
        <v>138</v>
      </c>
      <c r="D78" s="22"/>
      <c r="E78" s="22"/>
      <c r="F78" s="22"/>
      <c r="G78" s="22"/>
      <c r="H78" s="22"/>
      <c r="I78" s="136"/>
      <c r="J78" s="22"/>
      <c r="K78" s="22"/>
      <c r="L78" s="20"/>
    </row>
    <row r="79" ht="16.5" customHeight="1">
      <c r="B79" s="21"/>
      <c r="C79" s="22"/>
      <c r="D79" s="22"/>
      <c r="E79" s="171" t="s">
        <v>139</v>
      </c>
      <c r="F79" s="22"/>
      <c r="G79" s="22"/>
      <c r="H79" s="22"/>
      <c r="I79" s="136"/>
      <c r="J79" s="22"/>
      <c r="K79" s="22"/>
      <c r="L79" s="20"/>
    </row>
    <row r="80" ht="12" customHeight="1">
      <c r="B80" s="21"/>
      <c r="C80" s="32" t="s">
        <v>140</v>
      </c>
      <c r="D80" s="22"/>
      <c r="E80" s="22"/>
      <c r="F80" s="22"/>
      <c r="G80" s="22"/>
      <c r="H80" s="22"/>
      <c r="I80" s="136"/>
      <c r="J80" s="22"/>
      <c r="K80" s="22"/>
      <c r="L80" s="20"/>
    </row>
    <row r="81" s="1" customFormat="1" ht="16.5" customHeight="1">
      <c r="B81" s="38"/>
      <c r="C81" s="39"/>
      <c r="D81" s="39"/>
      <c r="E81" s="32" t="s">
        <v>141</v>
      </c>
      <c r="F81" s="39"/>
      <c r="G81" s="39"/>
      <c r="H81" s="39"/>
      <c r="I81" s="143"/>
      <c r="J81" s="39"/>
      <c r="K81" s="39"/>
      <c r="L81" s="43"/>
    </row>
    <row r="82" s="1" customFormat="1" ht="12" customHeight="1">
      <c r="B82" s="38"/>
      <c r="C82" s="32" t="s">
        <v>142</v>
      </c>
      <c r="D82" s="39"/>
      <c r="E82" s="39"/>
      <c r="F82" s="39"/>
      <c r="G82" s="39"/>
      <c r="H82" s="39"/>
      <c r="I82" s="143"/>
      <c r="J82" s="39"/>
      <c r="K82" s="39"/>
      <c r="L82" s="43"/>
    </row>
    <row r="83" s="1" customFormat="1" ht="16.5" customHeight="1">
      <c r="B83" s="38"/>
      <c r="C83" s="39"/>
      <c r="D83" s="39"/>
      <c r="E83" s="64" t="str">
        <f>E13</f>
        <v>01 - SO 01 - TO Roudnice n.L.</v>
      </c>
      <c r="F83" s="39"/>
      <c r="G83" s="39"/>
      <c r="H83" s="39"/>
      <c r="I83" s="143"/>
      <c r="J83" s="39"/>
      <c r="K83" s="39"/>
      <c r="L83" s="43"/>
    </row>
    <row r="84" s="1" customFormat="1" ht="6.96" customHeight="1">
      <c r="B84" s="38"/>
      <c r="C84" s="39"/>
      <c r="D84" s="39"/>
      <c r="E84" s="39"/>
      <c r="F84" s="39"/>
      <c r="G84" s="39"/>
      <c r="H84" s="39"/>
      <c r="I84" s="143"/>
      <c r="J84" s="39"/>
      <c r="K84" s="39"/>
      <c r="L84" s="43"/>
    </row>
    <row r="85" s="1" customFormat="1" ht="12" customHeight="1">
      <c r="B85" s="38"/>
      <c r="C85" s="32" t="s">
        <v>21</v>
      </c>
      <c r="D85" s="39"/>
      <c r="E85" s="39"/>
      <c r="F85" s="27" t="str">
        <f>F16</f>
        <v>obvod ST Ústí nad Labem</v>
      </c>
      <c r="G85" s="39"/>
      <c r="H85" s="39"/>
      <c r="I85" s="145" t="s">
        <v>23</v>
      </c>
      <c r="J85" s="67" t="str">
        <f>IF(J16="","",J16)</f>
        <v>7. 6. 2019</v>
      </c>
      <c r="K85" s="39"/>
      <c r="L85" s="43"/>
    </row>
    <row r="86" s="1" customFormat="1" ht="6.96" customHeight="1">
      <c r="B86" s="38"/>
      <c r="C86" s="39"/>
      <c r="D86" s="39"/>
      <c r="E86" s="39"/>
      <c r="F86" s="39"/>
      <c r="G86" s="39"/>
      <c r="H86" s="39"/>
      <c r="I86" s="143"/>
      <c r="J86" s="39"/>
      <c r="K86" s="39"/>
      <c r="L86" s="43"/>
    </row>
    <row r="87" s="1" customFormat="1" ht="13.65" customHeight="1">
      <c r="B87" s="38"/>
      <c r="C87" s="32" t="s">
        <v>25</v>
      </c>
      <c r="D87" s="39"/>
      <c r="E87" s="39"/>
      <c r="F87" s="27" t="str">
        <f>E19</f>
        <v>SŽDC s.o., OŘ Ústí n.L., ST Ústí n.L.</v>
      </c>
      <c r="G87" s="39"/>
      <c r="H87" s="39"/>
      <c r="I87" s="145" t="s">
        <v>33</v>
      </c>
      <c r="J87" s="36" t="str">
        <f>E25</f>
        <v xml:space="preserve"> </v>
      </c>
      <c r="K87" s="39"/>
      <c r="L87" s="43"/>
    </row>
    <row r="88" s="1" customFormat="1" ht="13.65" customHeight="1">
      <c r="B88" s="38"/>
      <c r="C88" s="32" t="s">
        <v>31</v>
      </c>
      <c r="D88" s="39"/>
      <c r="E88" s="39"/>
      <c r="F88" s="27" t="str">
        <f>IF(E22="","",E22)</f>
        <v>Vyplň údaj</v>
      </c>
      <c r="G88" s="39"/>
      <c r="H88" s="39"/>
      <c r="I88" s="145" t="s">
        <v>36</v>
      </c>
      <c r="J88" s="36" t="str">
        <f>E28</f>
        <v xml:space="preserve"> </v>
      </c>
      <c r="K88" s="39"/>
      <c r="L88" s="43"/>
    </row>
    <row r="89" s="1" customFormat="1" ht="10.32" customHeight="1">
      <c r="B89" s="38"/>
      <c r="C89" s="39"/>
      <c r="D89" s="39"/>
      <c r="E89" s="39"/>
      <c r="F89" s="39"/>
      <c r="G89" s="39"/>
      <c r="H89" s="39"/>
      <c r="I89" s="143"/>
      <c r="J89" s="39"/>
      <c r="K89" s="39"/>
      <c r="L89" s="43"/>
    </row>
    <row r="90" s="8" customFormat="1" ht="29.28" customHeight="1">
      <c r="B90" s="177"/>
      <c r="C90" s="178" t="s">
        <v>149</v>
      </c>
      <c r="D90" s="179" t="s">
        <v>58</v>
      </c>
      <c r="E90" s="179" t="s">
        <v>54</v>
      </c>
      <c r="F90" s="179" t="s">
        <v>55</v>
      </c>
      <c r="G90" s="179" t="s">
        <v>150</v>
      </c>
      <c r="H90" s="179" t="s">
        <v>151</v>
      </c>
      <c r="I90" s="180" t="s">
        <v>152</v>
      </c>
      <c r="J90" s="179" t="s">
        <v>146</v>
      </c>
      <c r="K90" s="181" t="s">
        <v>153</v>
      </c>
      <c r="L90" s="182"/>
      <c r="M90" s="87" t="s">
        <v>19</v>
      </c>
      <c r="N90" s="88" t="s">
        <v>43</v>
      </c>
      <c r="O90" s="88" t="s">
        <v>154</v>
      </c>
      <c r="P90" s="88" t="s">
        <v>155</v>
      </c>
      <c r="Q90" s="88" t="s">
        <v>156</v>
      </c>
      <c r="R90" s="88" t="s">
        <v>157</v>
      </c>
      <c r="S90" s="88" t="s">
        <v>158</v>
      </c>
      <c r="T90" s="89" t="s">
        <v>159</v>
      </c>
    </row>
    <row r="91" s="1" customFormat="1" ht="22.8" customHeight="1">
      <c r="B91" s="38"/>
      <c r="C91" s="94" t="s">
        <v>160</v>
      </c>
      <c r="D91" s="39"/>
      <c r="E91" s="39"/>
      <c r="F91" s="39"/>
      <c r="G91" s="39"/>
      <c r="H91" s="39"/>
      <c r="I91" s="143"/>
      <c r="J91" s="183">
        <f>BK91</f>
        <v>0</v>
      </c>
      <c r="K91" s="39"/>
      <c r="L91" s="43"/>
      <c r="M91" s="90"/>
      <c r="N91" s="91"/>
      <c r="O91" s="91"/>
      <c r="P91" s="184">
        <f>SUM(P92:P137)</f>
        <v>0</v>
      </c>
      <c r="Q91" s="91"/>
      <c r="R91" s="184">
        <f>SUM(R92:R137)</f>
        <v>1425.6912</v>
      </c>
      <c r="S91" s="91"/>
      <c r="T91" s="185">
        <f>SUM(T92:T137)</f>
        <v>0</v>
      </c>
      <c r="AT91" s="17" t="s">
        <v>72</v>
      </c>
      <c r="AU91" s="17" t="s">
        <v>147</v>
      </c>
      <c r="BK91" s="186">
        <f>SUM(BK92:BK137)</f>
        <v>0</v>
      </c>
    </row>
    <row r="92" s="1" customFormat="1" ht="56.25" customHeight="1">
      <c r="B92" s="38"/>
      <c r="C92" s="187" t="s">
        <v>80</v>
      </c>
      <c r="D92" s="187" t="s">
        <v>161</v>
      </c>
      <c r="E92" s="188" t="s">
        <v>162</v>
      </c>
      <c r="F92" s="189" t="s">
        <v>163</v>
      </c>
      <c r="G92" s="190" t="s">
        <v>164</v>
      </c>
      <c r="H92" s="191">
        <v>9.5449999999999999</v>
      </c>
      <c r="I92" s="192"/>
      <c r="J92" s="193">
        <f>ROUND(I92*H92,2)</f>
        <v>0</v>
      </c>
      <c r="K92" s="189" t="s">
        <v>165</v>
      </c>
      <c r="L92" s="43"/>
      <c r="M92" s="194" t="s">
        <v>19</v>
      </c>
      <c r="N92" s="195" t="s">
        <v>44</v>
      </c>
      <c r="O92" s="79"/>
      <c r="P92" s="196">
        <f>O92*H92</f>
        <v>0</v>
      </c>
      <c r="Q92" s="196">
        <v>0</v>
      </c>
      <c r="R92" s="196">
        <f>Q92*H92</f>
        <v>0</v>
      </c>
      <c r="S92" s="196">
        <v>0</v>
      </c>
      <c r="T92" s="197">
        <f>S92*H92</f>
        <v>0</v>
      </c>
      <c r="AR92" s="17" t="s">
        <v>166</v>
      </c>
      <c r="AT92" s="17" t="s">
        <v>161</v>
      </c>
      <c r="AU92" s="17" t="s">
        <v>73</v>
      </c>
      <c r="AY92" s="17" t="s">
        <v>167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17" t="s">
        <v>80</v>
      </c>
      <c r="BK92" s="198">
        <f>ROUND(I92*H92,2)</f>
        <v>0</v>
      </c>
      <c r="BL92" s="17" t="s">
        <v>166</v>
      </c>
      <c r="BM92" s="17" t="s">
        <v>168</v>
      </c>
    </row>
    <row r="93" s="1" customFormat="1">
      <c r="B93" s="38"/>
      <c r="C93" s="39"/>
      <c r="D93" s="199" t="s">
        <v>169</v>
      </c>
      <c r="E93" s="39"/>
      <c r="F93" s="200" t="s">
        <v>170</v>
      </c>
      <c r="G93" s="39"/>
      <c r="H93" s="39"/>
      <c r="I93" s="143"/>
      <c r="J93" s="39"/>
      <c r="K93" s="39"/>
      <c r="L93" s="43"/>
      <c r="M93" s="201"/>
      <c r="N93" s="79"/>
      <c r="O93" s="79"/>
      <c r="P93" s="79"/>
      <c r="Q93" s="79"/>
      <c r="R93" s="79"/>
      <c r="S93" s="79"/>
      <c r="T93" s="80"/>
      <c r="AT93" s="17" t="s">
        <v>169</v>
      </c>
      <c r="AU93" s="17" t="s">
        <v>73</v>
      </c>
    </row>
    <row r="94" s="9" customFormat="1">
      <c r="B94" s="202"/>
      <c r="C94" s="203"/>
      <c r="D94" s="199" t="s">
        <v>171</v>
      </c>
      <c r="E94" s="204" t="s">
        <v>19</v>
      </c>
      <c r="F94" s="205" t="s">
        <v>172</v>
      </c>
      <c r="G94" s="203"/>
      <c r="H94" s="204" t="s">
        <v>19</v>
      </c>
      <c r="I94" s="206"/>
      <c r="J94" s="203"/>
      <c r="K94" s="203"/>
      <c r="L94" s="207"/>
      <c r="M94" s="208"/>
      <c r="N94" s="209"/>
      <c r="O94" s="209"/>
      <c r="P94" s="209"/>
      <c r="Q94" s="209"/>
      <c r="R94" s="209"/>
      <c r="S94" s="209"/>
      <c r="T94" s="210"/>
      <c r="AT94" s="211" t="s">
        <v>171</v>
      </c>
      <c r="AU94" s="211" t="s">
        <v>73</v>
      </c>
      <c r="AV94" s="9" t="s">
        <v>80</v>
      </c>
      <c r="AW94" s="9" t="s">
        <v>35</v>
      </c>
      <c r="AX94" s="9" t="s">
        <v>73</v>
      </c>
      <c r="AY94" s="211" t="s">
        <v>167</v>
      </c>
    </row>
    <row r="95" s="10" customFormat="1">
      <c r="B95" s="212"/>
      <c r="C95" s="213"/>
      <c r="D95" s="199" t="s">
        <v>171</v>
      </c>
      <c r="E95" s="214" t="s">
        <v>19</v>
      </c>
      <c r="F95" s="215" t="s">
        <v>173</v>
      </c>
      <c r="G95" s="213"/>
      <c r="H95" s="216">
        <v>0.59999999999999998</v>
      </c>
      <c r="I95" s="217"/>
      <c r="J95" s="213"/>
      <c r="K95" s="213"/>
      <c r="L95" s="218"/>
      <c r="M95" s="219"/>
      <c r="N95" s="220"/>
      <c r="O95" s="220"/>
      <c r="P95" s="220"/>
      <c r="Q95" s="220"/>
      <c r="R95" s="220"/>
      <c r="S95" s="220"/>
      <c r="T95" s="221"/>
      <c r="AT95" s="222" t="s">
        <v>171</v>
      </c>
      <c r="AU95" s="222" t="s">
        <v>73</v>
      </c>
      <c r="AV95" s="10" t="s">
        <v>82</v>
      </c>
      <c r="AW95" s="10" t="s">
        <v>35</v>
      </c>
      <c r="AX95" s="10" t="s">
        <v>73</v>
      </c>
      <c r="AY95" s="222" t="s">
        <v>167</v>
      </c>
    </row>
    <row r="96" s="9" customFormat="1">
      <c r="B96" s="202"/>
      <c r="C96" s="203"/>
      <c r="D96" s="199" t="s">
        <v>171</v>
      </c>
      <c r="E96" s="204" t="s">
        <v>19</v>
      </c>
      <c r="F96" s="205" t="s">
        <v>174</v>
      </c>
      <c r="G96" s="203"/>
      <c r="H96" s="204" t="s">
        <v>19</v>
      </c>
      <c r="I96" s="206"/>
      <c r="J96" s="203"/>
      <c r="K96" s="203"/>
      <c r="L96" s="207"/>
      <c r="M96" s="208"/>
      <c r="N96" s="209"/>
      <c r="O96" s="209"/>
      <c r="P96" s="209"/>
      <c r="Q96" s="209"/>
      <c r="R96" s="209"/>
      <c r="S96" s="209"/>
      <c r="T96" s="210"/>
      <c r="AT96" s="211" t="s">
        <v>171</v>
      </c>
      <c r="AU96" s="211" t="s">
        <v>73</v>
      </c>
      <c r="AV96" s="9" t="s">
        <v>80</v>
      </c>
      <c r="AW96" s="9" t="s">
        <v>35</v>
      </c>
      <c r="AX96" s="9" t="s">
        <v>73</v>
      </c>
      <c r="AY96" s="211" t="s">
        <v>167</v>
      </c>
    </row>
    <row r="97" s="10" customFormat="1">
      <c r="B97" s="212"/>
      <c r="C97" s="213"/>
      <c r="D97" s="199" t="s">
        <v>171</v>
      </c>
      <c r="E97" s="214" t="s">
        <v>19</v>
      </c>
      <c r="F97" s="215" t="s">
        <v>175</v>
      </c>
      <c r="G97" s="213"/>
      <c r="H97" s="216">
        <v>1.8999999999999999</v>
      </c>
      <c r="I97" s="217"/>
      <c r="J97" s="213"/>
      <c r="K97" s="213"/>
      <c r="L97" s="218"/>
      <c r="M97" s="219"/>
      <c r="N97" s="220"/>
      <c r="O97" s="220"/>
      <c r="P97" s="220"/>
      <c r="Q97" s="220"/>
      <c r="R97" s="220"/>
      <c r="S97" s="220"/>
      <c r="T97" s="221"/>
      <c r="AT97" s="222" t="s">
        <v>171</v>
      </c>
      <c r="AU97" s="222" t="s">
        <v>73</v>
      </c>
      <c r="AV97" s="10" t="s">
        <v>82</v>
      </c>
      <c r="AW97" s="10" t="s">
        <v>35</v>
      </c>
      <c r="AX97" s="10" t="s">
        <v>73</v>
      </c>
      <c r="AY97" s="222" t="s">
        <v>167</v>
      </c>
    </row>
    <row r="98" s="9" customFormat="1">
      <c r="B98" s="202"/>
      <c r="C98" s="203"/>
      <c r="D98" s="199" t="s">
        <v>171</v>
      </c>
      <c r="E98" s="204" t="s">
        <v>19</v>
      </c>
      <c r="F98" s="205" t="s">
        <v>176</v>
      </c>
      <c r="G98" s="203"/>
      <c r="H98" s="204" t="s">
        <v>19</v>
      </c>
      <c r="I98" s="206"/>
      <c r="J98" s="203"/>
      <c r="K98" s="203"/>
      <c r="L98" s="207"/>
      <c r="M98" s="208"/>
      <c r="N98" s="209"/>
      <c r="O98" s="209"/>
      <c r="P98" s="209"/>
      <c r="Q98" s="209"/>
      <c r="R98" s="209"/>
      <c r="S98" s="209"/>
      <c r="T98" s="210"/>
      <c r="AT98" s="211" t="s">
        <v>171</v>
      </c>
      <c r="AU98" s="211" t="s">
        <v>73</v>
      </c>
      <c r="AV98" s="9" t="s">
        <v>80</v>
      </c>
      <c r="AW98" s="9" t="s">
        <v>35</v>
      </c>
      <c r="AX98" s="9" t="s">
        <v>73</v>
      </c>
      <c r="AY98" s="211" t="s">
        <v>167</v>
      </c>
    </row>
    <row r="99" s="10" customFormat="1">
      <c r="B99" s="212"/>
      <c r="C99" s="213"/>
      <c r="D99" s="199" t="s">
        <v>171</v>
      </c>
      <c r="E99" s="214" t="s">
        <v>19</v>
      </c>
      <c r="F99" s="215" t="s">
        <v>177</v>
      </c>
      <c r="G99" s="213"/>
      <c r="H99" s="216">
        <v>1.6499999999999999</v>
      </c>
      <c r="I99" s="217"/>
      <c r="J99" s="213"/>
      <c r="K99" s="213"/>
      <c r="L99" s="218"/>
      <c r="M99" s="219"/>
      <c r="N99" s="220"/>
      <c r="O99" s="220"/>
      <c r="P99" s="220"/>
      <c r="Q99" s="220"/>
      <c r="R99" s="220"/>
      <c r="S99" s="220"/>
      <c r="T99" s="221"/>
      <c r="AT99" s="222" t="s">
        <v>171</v>
      </c>
      <c r="AU99" s="222" t="s">
        <v>73</v>
      </c>
      <c r="AV99" s="10" t="s">
        <v>82</v>
      </c>
      <c r="AW99" s="10" t="s">
        <v>35</v>
      </c>
      <c r="AX99" s="10" t="s">
        <v>73</v>
      </c>
      <c r="AY99" s="222" t="s">
        <v>167</v>
      </c>
    </row>
    <row r="100" s="9" customFormat="1">
      <c r="B100" s="202"/>
      <c r="C100" s="203"/>
      <c r="D100" s="199" t="s">
        <v>171</v>
      </c>
      <c r="E100" s="204" t="s">
        <v>19</v>
      </c>
      <c r="F100" s="205" t="s">
        <v>178</v>
      </c>
      <c r="G100" s="203"/>
      <c r="H100" s="204" t="s">
        <v>19</v>
      </c>
      <c r="I100" s="206"/>
      <c r="J100" s="203"/>
      <c r="K100" s="203"/>
      <c r="L100" s="207"/>
      <c r="M100" s="208"/>
      <c r="N100" s="209"/>
      <c r="O100" s="209"/>
      <c r="P100" s="209"/>
      <c r="Q100" s="209"/>
      <c r="R100" s="209"/>
      <c r="S100" s="209"/>
      <c r="T100" s="210"/>
      <c r="AT100" s="211" t="s">
        <v>171</v>
      </c>
      <c r="AU100" s="211" t="s">
        <v>73</v>
      </c>
      <c r="AV100" s="9" t="s">
        <v>80</v>
      </c>
      <c r="AW100" s="9" t="s">
        <v>35</v>
      </c>
      <c r="AX100" s="9" t="s">
        <v>73</v>
      </c>
      <c r="AY100" s="211" t="s">
        <v>167</v>
      </c>
    </row>
    <row r="101" s="10" customFormat="1">
      <c r="B101" s="212"/>
      <c r="C101" s="213"/>
      <c r="D101" s="199" t="s">
        <v>171</v>
      </c>
      <c r="E101" s="214" t="s">
        <v>19</v>
      </c>
      <c r="F101" s="215" t="s">
        <v>179</v>
      </c>
      <c r="G101" s="213"/>
      <c r="H101" s="216">
        <v>1.0700000000000001</v>
      </c>
      <c r="I101" s="217"/>
      <c r="J101" s="213"/>
      <c r="K101" s="213"/>
      <c r="L101" s="218"/>
      <c r="M101" s="219"/>
      <c r="N101" s="220"/>
      <c r="O101" s="220"/>
      <c r="P101" s="220"/>
      <c r="Q101" s="220"/>
      <c r="R101" s="220"/>
      <c r="S101" s="220"/>
      <c r="T101" s="221"/>
      <c r="AT101" s="222" t="s">
        <v>171</v>
      </c>
      <c r="AU101" s="222" t="s">
        <v>73</v>
      </c>
      <c r="AV101" s="10" t="s">
        <v>82</v>
      </c>
      <c r="AW101" s="10" t="s">
        <v>35</v>
      </c>
      <c r="AX101" s="10" t="s">
        <v>73</v>
      </c>
      <c r="AY101" s="222" t="s">
        <v>167</v>
      </c>
    </row>
    <row r="102" s="9" customFormat="1">
      <c r="B102" s="202"/>
      <c r="C102" s="203"/>
      <c r="D102" s="199" t="s">
        <v>171</v>
      </c>
      <c r="E102" s="204" t="s">
        <v>19</v>
      </c>
      <c r="F102" s="205" t="s">
        <v>180</v>
      </c>
      <c r="G102" s="203"/>
      <c r="H102" s="204" t="s">
        <v>19</v>
      </c>
      <c r="I102" s="206"/>
      <c r="J102" s="203"/>
      <c r="K102" s="203"/>
      <c r="L102" s="207"/>
      <c r="M102" s="208"/>
      <c r="N102" s="209"/>
      <c r="O102" s="209"/>
      <c r="P102" s="209"/>
      <c r="Q102" s="209"/>
      <c r="R102" s="209"/>
      <c r="S102" s="209"/>
      <c r="T102" s="210"/>
      <c r="AT102" s="211" t="s">
        <v>171</v>
      </c>
      <c r="AU102" s="211" t="s">
        <v>73</v>
      </c>
      <c r="AV102" s="9" t="s">
        <v>80</v>
      </c>
      <c r="AW102" s="9" t="s">
        <v>35</v>
      </c>
      <c r="AX102" s="9" t="s">
        <v>73</v>
      </c>
      <c r="AY102" s="211" t="s">
        <v>167</v>
      </c>
    </row>
    <row r="103" s="10" customFormat="1">
      <c r="B103" s="212"/>
      <c r="C103" s="213"/>
      <c r="D103" s="199" t="s">
        <v>171</v>
      </c>
      <c r="E103" s="214" t="s">
        <v>19</v>
      </c>
      <c r="F103" s="215" t="s">
        <v>181</v>
      </c>
      <c r="G103" s="213"/>
      <c r="H103" s="216">
        <v>2.2000000000000002</v>
      </c>
      <c r="I103" s="217"/>
      <c r="J103" s="213"/>
      <c r="K103" s="213"/>
      <c r="L103" s="218"/>
      <c r="M103" s="219"/>
      <c r="N103" s="220"/>
      <c r="O103" s="220"/>
      <c r="P103" s="220"/>
      <c r="Q103" s="220"/>
      <c r="R103" s="220"/>
      <c r="S103" s="220"/>
      <c r="T103" s="221"/>
      <c r="AT103" s="222" t="s">
        <v>171</v>
      </c>
      <c r="AU103" s="222" t="s">
        <v>73</v>
      </c>
      <c r="AV103" s="10" t="s">
        <v>82</v>
      </c>
      <c r="AW103" s="10" t="s">
        <v>35</v>
      </c>
      <c r="AX103" s="10" t="s">
        <v>73</v>
      </c>
      <c r="AY103" s="222" t="s">
        <v>167</v>
      </c>
    </row>
    <row r="104" s="9" customFormat="1">
      <c r="B104" s="202"/>
      <c r="C104" s="203"/>
      <c r="D104" s="199" t="s">
        <v>171</v>
      </c>
      <c r="E104" s="204" t="s">
        <v>19</v>
      </c>
      <c r="F104" s="205" t="s">
        <v>182</v>
      </c>
      <c r="G104" s="203"/>
      <c r="H104" s="204" t="s">
        <v>19</v>
      </c>
      <c r="I104" s="206"/>
      <c r="J104" s="203"/>
      <c r="K104" s="203"/>
      <c r="L104" s="207"/>
      <c r="M104" s="208"/>
      <c r="N104" s="209"/>
      <c r="O104" s="209"/>
      <c r="P104" s="209"/>
      <c r="Q104" s="209"/>
      <c r="R104" s="209"/>
      <c r="S104" s="209"/>
      <c r="T104" s="210"/>
      <c r="AT104" s="211" t="s">
        <v>171</v>
      </c>
      <c r="AU104" s="211" t="s">
        <v>73</v>
      </c>
      <c r="AV104" s="9" t="s">
        <v>80</v>
      </c>
      <c r="AW104" s="9" t="s">
        <v>35</v>
      </c>
      <c r="AX104" s="9" t="s">
        <v>73</v>
      </c>
      <c r="AY104" s="211" t="s">
        <v>167</v>
      </c>
    </row>
    <row r="105" s="10" customFormat="1">
      <c r="B105" s="212"/>
      <c r="C105" s="213"/>
      <c r="D105" s="199" t="s">
        <v>171</v>
      </c>
      <c r="E105" s="214" t="s">
        <v>19</v>
      </c>
      <c r="F105" s="215" t="s">
        <v>183</v>
      </c>
      <c r="G105" s="213"/>
      <c r="H105" s="216">
        <v>2.125</v>
      </c>
      <c r="I105" s="217"/>
      <c r="J105" s="213"/>
      <c r="K105" s="213"/>
      <c r="L105" s="218"/>
      <c r="M105" s="219"/>
      <c r="N105" s="220"/>
      <c r="O105" s="220"/>
      <c r="P105" s="220"/>
      <c r="Q105" s="220"/>
      <c r="R105" s="220"/>
      <c r="S105" s="220"/>
      <c r="T105" s="221"/>
      <c r="AT105" s="222" t="s">
        <v>171</v>
      </c>
      <c r="AU105" s="222" t="s">
        <v>73</v>
      </c>
      <c r="AV105" s="10" t="s">
        <v>82</v>
      </c>
      <c r="AW105" s="10" t="s">
        <v>35</v>
      </c>
      <c r="AX105" s="10" t="s">
        <v>73</v>
      </c>
      <c r="AY105" s="222" t="s">
        <v>167</v>
      </c>
    </row>
    <row r="106" s="11" customFormat="1">
      <c r="B106" s="223"/>
      <c r="C106" s="224"/>
      <c r="D106" s="199" t="s">
        <v>171</v>
      </c>
      <c r="E106" s="225" t="s">
        <v>19</v>
      </c>
      <c r="F106" s="226" t="s">
        <v>184</v>
      </c>
      <c r="G106" s="224"/>
      <c r="H106" s="227">
        <v>9.5449999999999999</v>
      </c>
      <c r="I106" s="228"/>
      <c r="J106" s="224"/>
      <c r="K106" s="224"/>
      <c r="L106" s="229"/>
      <c r="M106" s="230"/>
      <c r="N106" s="231"/>
      <c r="O106" s="231"/>
      <c r="P106" s="231"/>
      <c r="Q106" s="231"/>
      <c r="R106" s="231"/>
      <c r="S106" s="231"/>
      <c r="T106" s="232"/>
      <c r="AT106" s="233" t="s">
        <v>171</v>
      </c>
      <c r="AU106" s="233" t="s">
        <v>73</v>
      </c>
      <c r="AV106" s="11" t="s">
        <v>166</v>
      </c>
      <c r="AW106" s="11" t="s">
        <v>35</v>
      </c>
      <c r="AX106" s="11" t="s">
        <v>80</v>
      </c>
      <c r="AY106" s="233" t="s">
        <v>167</v>
      </c>
    </row>
    <row r="107" s="1" customFormat="1" ht="22.5" customHeight="1">
      <c r="B107" s="38"/>
      <c r="C107" s="187" t="s">
        <v>82</v>
      </c>
      <c r="D107" s="187" t="s">
        <v>161</v>
      </c>
      <c r="E107" s="188" t="s">
        <v>185</v>
      </c>
      <c r="F107" s="189" t="s">
        <v>186</v>
      </c>
      <c r="G107" s="190" t="s">
        <v>164</v>
      </c>
      <c r="H107" s="191">
        <v>9.5449999999999999</v>
      </c>
      <c r="I107" s="192"/>
      <c r="J107" s="193">
        <f>ROUND(I107*H107,2)</f>
        <v>0</v>
      </c>
      <c r="K107" s="189" t="s">
        <v>165</v>
      </c>
      <c r="L107" s="43"/>
      <c r="M107" s="194" t="s">
        <v>19</v>
      </c>
      <c r="N107" s="195" t="s">
        <v>44</v>
      </c>
      <c r="O107" s="79"/>
      <c r="P107" s="196">
        <f>O107*H107</f>
        <v>0</v>
      </c>
      <c r="Q107" s="196">
        <v>0</v>
      </c>
      <c r="R107" s="196">
        <f>Q107*H107</f>
        <v>0</v>
      </c>
      <c r="S107" s="196">
        <v>0</v>
      </c>
      <c r="T107" s="197">
        <f>S107*H107</f>
        <v>0</v>
      </c>
      <c r="AR107" s="17" t="s">
        <v>166</v>
      </c>
      <c r="AT107" s="17" t="s">
        <v>161</v>
      </c>
      <c r="AU107" s="17" t="s">
        <v>73</v>
      </c>
      <c r="AY107" s="17" t="s">
        <v>167</v>
      </c>
      <c r="BE107" s="198">
        <f>IF(N107="základní",J107,0)</f>
        <v>0</v>
      </c>
      <c r="BF107" s="198">
        <f>IF(N107="snížená",J107,0)</f>
        <v>0</v>
      </c>
      <c r="BG107" s="198">
        <f>IF(N107="zákl. přenesená",J107,0)</f>
        <v>0</v>
      </c>
      <c r="BH107" s="198">
        <f>IF(N107="sníž. přenesená",J107,0)</f>
        <v>0</v>
      </c>
      <c r="BI107" s="198">
        <f>IF(N107="nulová",J107,0)</f>
        <v>0</v>
      </c>
      <c r="BJ107" s="17" t="s">
        <v>80</v>
      </c>
      <c r="BK107" s="198">
        <f>ROUND(I107*H107,2)</f>
        <v>0</v>
      </c>
      <c r="BL107" s="17" t="s">
        <v>166</v>
      </c>
      <c r="BM107" s="17" t="s">
        <v>187</v>
      </c>
    </row>
    <row r="108" s="1" customFormat="1">
      <c r="B108" s="38"/>
      <c r="C108" s="39"/>
      <c r="D108" s="199" t="s">
        <v>169</v>
      </c>
      <c r="E108" s="39"/>
      <c r="F108" s="200" t="s">
        <v>188</v>
      </c>
      <c r="G108" s="39"/>
      <c r="H108" s="39"/>
      <c r="I108" s="143"/>
      <c r="J108" s="39"/>
      <c r="K108" s="39"/>
      <c r="L108" s="43"/>
      <c r="M108" s="201"/>
      <c r="N108" s="79"/>
      <c r="O108" s="79"/>
      <c r="P108" s="79"/>
      <c r="Q108" s="79"/>
      <c r="R108" s="79"/>
      <c r="S108" s="79"/>
      <c r="T108" s="80"/>
      <c r="AT108" s="17" t="s">
        <v>169</v>
      </c>
      <c r="AU108" s="17" t="s">
        <v>73</v>
      </c>
    </row>
    <row r="109" s="10" customFormat="1">
      <c r="B109" s="212"/>
      <c r="C109" s="213"/>
      <c r="D109" s="199" t="s">
        <v>171</v>
      </c>
      <c r="E109" s="214" t="s">
        <v>19</v>
      </c>
      <c r="F109" s="215" t="s">
        <v>189</v>
      </c>
      <c r="G109" s="213"/>
      <c r="H109" s="216">
        <v>9.5449999999999999</v>
      </c>
      <c r="I109" s="217"/>
      <c r="J109" s="213"/>
      <c r="K109" s="213"/>
      <c r="L109" s="218"/>
      <c r="M109" s="219"/>
      <c r="N109" s="220"/>
      <c r="O109" s="220"/>
      <c r="P109" s="220"/>
      <c r="Q109" s="220"/>
      <c r="R109" s="220"/>
      <c r="S109" s="220"/>
      <c r="T109" s="221"/>
      <c r="AT109" s="222" t="s">
        <v>171</v>
      </c>
      <c r="AU109" s="222" t="s">
        <v>73</v>
      </c>
      <c r="AV109" s="10" t="s">
        <v>82</v>
      </c>
      <c r="AW109" s="10" t="s">
        <v>35</v>
      </c>
      <c r="AX109" s="10" t="s">
        <v>80</v>
      </c>
      <c r="AY109" s="222" t="s">
        <v>167</v>
      </c>
    </row>
    <row r="110" s="1" customFormat="1" ht="33.75" customHeight="1">
      <c r="B110" s="38"/>
      <c r="C110" s="187" t="s">
        <v>89</v>
      </c>
      <c r="D110" s="187" t="s">
        <v>161</v>
      </c>
      <c r="E110" s="188" t="s">
        <v>190</v>
      </c>
      <c r="F110" s="189" t="s">
        <v>191</v>
      </c>
      <c r="G110" s="190" t="s">
        <v>192</v>
      </c>
      <c r="H110" s="191">
        <v>891</v>
      </c>
      <c r="I110" s="192"/>
      <c r="J110" s="193">
        <f>ROUND(I110*H110,2)</f>
        <v>0</v>
      </c>
      <c r="K110" s="189" t="s">
        <v>165</v>
      </c>
      <c r="L110" s="43"/>
      <c r="M110" s="194" t="s">
        <v>19</v>
      </c>
      <c r="N110" s="195" t="s">
        <v>44</v>
      </c>
      <c r="O110" s="79"/>
      <c r="P110" s="196">
        <f>O110*H110</f>
        <v>0</v>
      </c>
      <c r="Q110" s="196">
        <v>0</v>
      </c>
      <c r="R110" s="196">
        <f>Q110*H110</f>
        <v>0</v>
      </c>
      <c r="S110" s="196">
        <v>0</v>
      </c>
      <c r="T110" s="197">
        <f>S110*H110</f>
        <v>0</v>
      </c>
      <c r="AR110" s="17" t="s">
        <v>166</v>
      </c>
      <c r="AT110" s="17" t="s">
        <v>161</v>
      </c>
      <c r="AU110" s="17" t="s">
        <v>73</v>
      </c>
      <c r="AY110" s="17" t="s">
        <v>167</v>
      </c>
      <c r="BE110" s="198">
        <f>IF(N110="základní",J110,0)</f>
        <v>0</v>
      </c>
      <c r="BF110" s="198">
        <f>IF(N110="snížená",J110,0)</f>
        <v>0</v>
      </c>
      <c r="BG110" s="198">
        <f>IF(N110="zákl. přenesená",J110,0)</f>
        <v>0</v>
      </c>
      <c r="BH110" s="198">
        <f>IF(N110="sníž. přenesená",J110,0)</f>
        <v>0</v>
      </c>
      <c r="BI110" s="198">
        <f>IF(N110="nulová",J110,0)</f>
        <v>0</v>
      </c>
      <c r="BJ110" s="17" t="s">
        <v>80</v>
      </c>
      <c r="BK110" s="198">
        <f>ROUND(I110*H110,2)</f>
        <v>0</v>
      </c>
      <c r="BL110" s="17" t="s">
        <v>166</v>
      </c>
      <c r="BM110" s="17" t="s">
        <v>193</v>
      </c>
    </row>
    <row r="111" s="1" customFormat="1">
      <c r="B111" s="38"/>
      <c r="C111" s="39"/>
      <c r="D111" s="199" t="s">
        <v>169</v>
      </c>
      <c r="E111" s="39"/>
      <c r="F111" s="200" t="s">
        <v>194</v>
      </c>
      <c r="G111" s="39"/>
      <c r="H111" s="39"/>
      <c r="I111" s="143"/>
      <c r="J111" s="39"/>
      <c r="K111" s="39"/>
      <c r="L111" s="43"/>
      <c r="M111" s="201"/>
      <c r="N111" s="79"/>
      <c r="O111" s="79"/>
      <c r="P111" s="79"/>
      <c r="Q111" s="79"/>
      <c r="R111" s="79"/>
      <c r="S111" s="79"/>
      <c r="T111" s="80"/>
      <c r="AT111" s="17" t="s">
        <v>169</v>
      </c>
      <c r="AU111" s="17" t="s">
        <v>73</v>
      </c>
    </row>
    <row r="112" s="9" customFormat="1">
      <c r="B112" s="202"/>
      <c r="C112" s="203"/>
      <c r="D112" s="199" t="s">
        <v>171</v>
      </c>
      <c r="E112" s="204" t="s">
        <v>19</v>
      </c>
      <c r="F112" s="205" t="s">
        <v>195</v>
      </c>
      <c r="G112" s="203"/>
      <c r="H112" s="204" t="s">
        <v>19</v>
      </c>
      <c r="I112" s="206"/>
      <c r="J112" s="203"/>
      <c r="K112" s="203"/>
      <c r="L112" s="207"/>
      <c r="M112" s="208"/>
      <c r="N112" s="209"/>
      <c r="O112" s="209"/>
      <c r="P112" s="209"/>
      <c r="Q112" s="209"/>
      <c r="R112" s="209"/>
      <c r="S112" s="209"/>
      <c r="T112" s="210"/>
      <c r="AT112" s="211" t="s">
        <v>171</v>
      </c>
      <c r="AU112" s="211" t="s">
        <v>73</v>
      </c>
      <c r="AV112" s="9" t="s">
        <v>80</v>
      </c>
      <c r="AW112" s="9" t="s">
        <v>35</v>
      </c>
      <c r="AX112" s="9" t="s">
        <v>73</v>
      </c>
      <c r="AY112" s="211" t="s">
        <v>167</v>
      </c>
    </row>
    <row r="113" s="10" customFormat="1">
      <c r="B113" s="212"/>
      <c r="C113" s="213"/>
      <c r="D113" s="199" t="s">
        <v>171</v>
      </c>
      <c r="E113" s="214" t="s">
        <v>19</v>
      </c>
      <c r="F113" s="215" t="s">
        <v>196</v>
      </c>
      <c r="G113" s="213"/>
      <c r="H113" s="216">
        <v>891</v>
      </c>
      <c r="I113" s="217"/>
      <c r="J113" s="213"/>
      <c r="K113" s="213"/>
      <c r="L113" s="218"/>
      <c r="M113" s="219"/>
      <c r="N113" s="220"/>
      <c r="O113" s="220"/>
      <c r="P113" s="220"/>
      <c r="Q113" s="220"/>
      <c r="R113" s="220"/>
      <c r="S113" s="220"/>
      <c r="T113" s="221"/>
      <c r="AT113" s="222" t="s">
        <v>171</v>
      </c>
      <c r="AU113" s="222" t="s">
        <v>73</v>
      </c>
      <c r="AV113" s="10" t="s">
        <v>82</v>
      </c>
      <c r="AW113" s="10" t="s">
        <v>35</v>
      </c>
      <c r="AX113" s="10" t="s">
        <v>80</v>
      </c>
      <c r="AY113" s="222" t="s">
        <v>167</v>
      </c>
    </row>
    <row r="114" s="1" customFormat="1" ht="22.5" customHeight="1">
      <c r="B114" s="38"/>
      <c r="C114" s="234" t="s">
        <v>166</v>
      </c>
      <c r="D114" s="234" t="s">
        <v>197</v>
      </c>
      <c r="E114" s="235" t="s">
        <v>198</v>
      </c>
      <c r="F114" s="236" t="s">
        <v>199</v>
      </c>
      <c r="G114" s="237" t="s">
        <v>200</v>
      </c>
      <c r="H114" s="238">
        <v>1425.5999999999999</v>
      </c>
      <c r="I114" s="239"/>
      <c r="J114" s="240">
        <f>ROUND(I114*H114,2)</f>
        <v>0</v>
      </c>
      <c r="K114" s="236" t="s">
        <v>165</v>
      </c>
      <c r="L114" s="241"/>
      <c r="M114" s="242" t="s">
        <v>19</v>
      </c>
      <c r="N114" s="243" t="s">
        <v>44</v>
      </c>
      <c r="O114" s="79"/>
      <c r="P114" s="196">
        <f>O114*H114</f>
        <v>0</v>
      </c>
      <c r="Q114" s="196">
        <v>1</v>
      </c>
      <c r="R114" s="196">
        <f>Q114*H114</f>
        <v>1425.5999999999999</v>
      </c>
      <c r="S114" s="196">
        <v>0</v>
      </c>
      <c r="T114" s="197">
        <f>S114*H114</f>
        <v>0</v>
      </c>
      <c r="AR114" s="17" t="s">
        <v>201</v>
      </c>
      <c r="AT114" s="17" t="s">
        <v>197</v>
      </c>
      <c r="AU114" s="17" t="s">
        <v>73</v>
      </c>
      <c r="AY114" s="17" t="s">
        <v>167</v>
      </c>
      <c r="BE114" s="198">
        <f>IF(N114="základní",J114,0)</f>
        <v>0</v>
      </c>
      <c r="BF114" s="198">
        <f>IF(N114="snížená",J114,0)</f>
        <v>0</v>
      </c>
      <c r="BG114" s="198">
        <f>IF(N114="zákl. přenesená",J114,0)</f>
        <v>0</v>
      </c>
      <c r="BH114" s="198">
        <f>IF(N114="sníž. přenesená",J114,0)</f>
        <v>0</v>
      </c>
      <c r="BI114" s="198">
        <f>IF(N114="nulová",J114,0)</f>
        <v>0</v>
      </c>
      <c r="BJ114" s="17" t="s">
        <v>80</v>
      </c>
      <c r="BK114" s="198">
        <f>ROUND(I114*H114,2)</f>
        <v>0</v>
      </c>
      <c r="BL114" s="17" t="s">
        <v>166</v>
      </c>
      <c r="BM114" s="17" t="s">
        <v>202</v>
      </c>
    </row>
    <row r="115" s="9" customFormat="1">
      <c r="B115" s="202"/>
      <c r="C115" s="203"/>
      <c r="D115" s="199" t="s">
        <v>171</v>
      </c>
      <c r="E115" s="204" t="s">
        <v>19</v>
      </c>
      <c r="F115" s="205" t="s">
        <v>203</v>
      </c>
      <c r="G115" s="203"/>
      <c r="H115" s="204" t="s">
        <v>19</v>
      </c>
      <c r="I115" s="206"/>
      <c r="J115" s="203"/>
      <c r="K115" s="203"/>
      <c r="L115" s="207"/>
      <c r="M115" s="208"/>
      <c r="N115" s="209"/>
      <c r="O115" s="209"/>
      <c r="P115" s="209"/>
      <c r="Q115" s="209"/>
      <c r="R115" s="209"/>
      <c r="S115" s="209"/>
      <c r="T115" s="210"/>
      <c r="AT115" s="211" t="s">
        <v>171</v>
      </c>
      <c r="AU115" s="211" t="s">
        <v>73</v>
      </c>
      <c r="AV115" s="9" t="s">
        <v>80</v>
      </c>
      <c r="AW115" s="9" t="s">
        <v>35</v>
      </c>
      <c r="AX115" s="9" t="s">
        <v>73</v>
      </c>
      <c r="AY115" s="211" t="s">
        <v>167</v>
      </c>
    </row>
    <row r="116" s="10" customFormat="1">
      <c r="B116" s="212"/>
      <c r="C116" s="213"/>
      <c r="D116" s="199" t="s">
        <v>171</v>
      </c>
      <c r="E116" s="214" t="s">
        <v>19</v>
      </c>
      <c r="F116" s="215" t="s">
        <v>204</v>
      </c>
      <c r="G116" s="213"/>
      <c r="H116" s="216">
        <v>1425.5999999999999</v>
      </c>
      <c r="I116" s="217"/>
      <c r="J116" s="213"/>
      <c r="K116" s="213"/>
      <c r="L116" s="218"/>
      <c r="M116" s="219"/>
      <c r="N116" s="220"/>
      <c r="O116" s="220"/>
      <c r="P116" s="220"/>
      <c r="Q116" s="220"/>
      <c r="R116" s="220"/>
      <c r="S116" s="220"/>
      <c r="T116" s="221"/>
      <c r="AT116" s="222" t="s">
        <v>171</v>
      </c>
      <c r="AU116" s="222" t="s">
        <v>73</v>
      </c>
      <c r="AV116" s="10" t="s">
        <v>82</v>
      </c>
      <c r="AW116" s="10" t="s">
        <v>35</v>
      </c>
      <c r="AX116" s="10" t="s">
        <v>80</v>
      </c>
      <c r="AY116" s="222" t="s">
        <v>167</v>
      </c>
    </row>
    <row r="117" s="1" customFormat="1" ht="90" customHeight="1">
      <c r="B117" s="38"/>
      <c r="C117" s="187" t="s">
        <v>205</v>
      </c>
      <c r="D117" s="187" t="s">
        <v>161</v>
      </c>
      <c r="E117" s="188" t="s">
        <v>206</v>
      </c>
      <c r="F117" s="189" t="s">
        <v>207</v>
      </c>
      <c r="G117" s="190" t="s">
        <v>200</v>
      </c>
      <c r="H117" s="191">
        <v>1425</v>
      </c>
      <c r="I117" s="192"/>
      <c r="J117" s="193">
        <f>ROUND(I117*H117,2)</f>
        <v>0</v>
      </c>
      <c r="K117" s="189" t="s">
        <v>165</v>
      </c>
      <c r="L117" s="43"/>
      <c r="M117" s="194" t="s">
        <v>19</v>
      </c>
      <c r="N117" s="195" t="s">
        <v>44</v>
      </c>
      <c r="O117" s="79"/>
      <c r="P117" s="196">
        <f>O117*H117</f>
        <v>0</v>
      </c>
      <c r="Q117" s="196">
        <v>0</v>
      </c>
      <c r="R117" s="196">
        <f>Q117*H117</f>
        <v>0</v>
      </c>
      <c r="S117" s="196">
        <v>0</v>
      </c>
      <c r="T117" s="197">
        <f>S117*H117</f>
        <v>0</v>
      </c>
      <c r="AR117" s="17" t="s">
        <v>166</v>
      </c>
      <c r="AT117" s="17" t="s">
        <v>161</v>
      </c>
      <c r="AU117" s="17" t="s">
        <v>73</v>
      </c>
      <c r="AY117" s="17" t="s">
        <v>167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7" t="s">
        <v>80</v>
      </c>
      <c r="BK117" s="198">
        <f>ROUND(I117*H117,2)</f>
        <v>0</v>
      </c>
      <c r="BL117" s="17" t="s">
        <v>166</v>
      </c>
      <c r="BM117" s="17" t="s">
        <v>208</v>
      </c>
    </row>
    <row r="118" s="1" customFormat="1">
      <c r="B118" s="38"/>
      <c r="C118" s="39"/>
      <c r="D118" s="199" t="s">
        <v>169</v>
      </c>
      <c r="E118" s="39"/>
      <c r="F118" s="200" t="s">
        <v>209</v>
      </c>
      <c r="G118" s="39"/>
      <c r="H118" s="39"/>
      <c r="I118" s="143"/>
      <c r="J118" s="39"/>
      <c r="K118" s="39"/>
      <c r="L118" s="43"/>
      <c r="M118" s="201"/>
      <c r="N118" s="79"/>
      <c r="O118" s="79"/>
      <c r="P118" s="79"/>
      <c r="Q118" s="79"/>
      <c r="R118" s="79"/>
      <c r="S118" s="79"/>
      <c r="T118" s="80"/>
      <c r="AT118" s="17" t="s">
        <v>169</v>
      </c>
      <c r="AU118" s="17" t="s">
        <v>73</v>
      </c>
    </row>
    <row r="119" s="1" customFormat="1" ht="22.5" customHeight="1">
      <c r="B119" s="38"/>
      <c r="C119" s="187" t="s">
        <v>210</v>
      </c>
      <c r="D119" s="187" t="s">
        <v>161</v>
      </c>
      <c r="E119" s="188" t="s">
        <v>211</v>
      </c>
      <c r="F119" s="189" t="s">
        <v>212</v>
      </c>
      <c r="G119" s="190" t="s">
        <v>213</v>
      </c>
      <c r="H119" s="191">
        <v>150</v>
      </c>
      <c r="I119" s="192"/>
      <c r="J119" s="193">
        <f>ROUND(I119*H119,2)</f>
        <v>0</v>
      </c>
      <c r="K119" s="189" t="s">
        <v>165</v>
      </c>
      <c r="L119" s="43"/>
      <c r="M119" s="194" t="s">
        <v>19</v>
      </c>
      <c r="N119" s="195" t="s">
        <v>44</v>
      </c>
      <c r="O119" s="79"/>
      <c r="P119" s="196">
        <f>O119*H119</f>
        <v>0</v>
      </c>
      <c r="Q119" s="196">
        <v>0</v>
      </c>
      <c r="R119" s="196">
        <f>Q119*H119</f>
        <v>0</v>
      </c>
      <c r="S119" s="196">
        <v>0</v>
      </c>
      <c r="T119" s="197">
        <f>S119*H119</f>
        <v>0</v>
      </c>
      <c r="AR119" s="17" t="s">
        <v>166</v>
      </c>
      <c r="AT119" s="17" t="s">
        <v>161</v>
      </c>
      <c r="AU119" s="17" t="s">
        <v>73</v>
      </c>
      <c r="AY119" s="17" t="s">
        <v>167</v>
      </c>
      <c r="BE119" s="198">
        <f>IF(N119="základní",J119,0)</f>
        <v>0</v>
      </c>
      <c r="BF119" s="198">
        <f>IF(N119="snížená",J119,0)</f>
        <v>0</v>
      </c>
      <c r="BG119" s="198">
        <f>IF(N119="zákl. přenesená",J119,0)</f>
        <v>0</v>
      </c>
      <c r="BH119" s="198">
        <f>IF(N119="sníž. přenesená",J119,0)</f>
        <v>0</v>
      </c>
      <c r="BI119" s="198">
        <f>IF(N119="nulová",J119,0)</f>
        <v>0</v>
      </c>
      <c r="BJ119" s="17" t="s">
        <v>80</v>
      </c>
      <c r="BK119" s="198">
        <f>ROUND(I119*H119,2)</f>
        <v>0</v>
      </c>
      <c r="BL119" s="17" t="s">
        <v>166</v>
      </c>
      <c r="BM119" s="17" t="s">
        <v>214</v>
      </c>
    </row>
    <row r="120" s="1" customFormat="1">
      <c r="B120" s="38"/>
      <c r="C120" s="39"/>
      <c r="D120" s="199" t="s">
        <v>169</v>
      </c>
      <c r="E120" s="39"/>
      <c r="F120" s="200" t="s">
        <v>215</v>
      </c>
      <c r="G120" s="39"/>
      <c r="H120" s="39"/>
      <c r="I120" s="143"/>
      <c r="J120" s="39"/>
      <c r="K120" s="39"/>
      <c r="L120" s="43"/>
      <c r="M120" s="201"/>
      <c r="N120" s="79"/>
      <c r="O120" s="79"/>
      <c r="P120" s="79"/>
      <c r="Q120" s="79"/>
      <c r="R120" s="79"/>
      <c r="S120" s="79"/>
      <c r="T120" s="80"/>
      <c r="AT120" s="17" t="s">
        <v>169</v>
      </c>
      <c r="AU120" s="17" t="s">
        <v>73</v>
      </c>
    </row>
    <row r="121" s="10" customFormat="1">
      <c r="B121" s="212"/>
      <c r="C121" s="213"/>
      <c r="D121" s="199" t="s">
        <v>171</v>
      </c>
      <c r="E121" s="214" t="s">
        <v>19</v>
      </c>
      <c r="F121" s="215" t="s">
        <v>216</v>
      </c>
      <c r="G121" s="213"/>
      <c r="H121" s="216">
        <v>150</v>
      </c>
      <c r="I121" s="217"/>
      <c r="J121" s="213"/>
      <c r="K121" s="213"/>
      <c r="L121" s="218"/>
      <c r="M121" s="219"/>
      <c r="N121" s="220"/>
      <c r="O121" s="220"/>
      <c r="P121" s="220"/>
      <c r="Q121" s="220"/>
      <c r="R121" s="220"/>
      <c r="S121" s="220"/>
      <c r="T121" s="221"/>
      <c r="AT121" s="222" t="s">
        <v>171</v>
      </c>
      <c r="AU121" s="222" t="s">
        <v>73</v>
      </c>
      <c r="AV121" s="10" t="s">
        <v>82</v>
      </c>
      <c r="AW121" s="10" t="s">
        <v>35</v>
      </c>
      <c r="AX121" s="10" t="s">
        <v>80</v>
      </c>
      <c r="AY121" s="222" t="s">
        <v>167</v>
      </c>
    </row>
    <row r="122" s="1" customFormat="1" ht="22.5" customHeight="1">
      <c r="B122" s="38"/>
      <c r="C122" s="187" t="s">
        <v>217</v>
      </c>
      <c r="D122" s="187" t="s">
        <v>161</v>
      </c>
      <c r="E122" s="188" t="s">
        <v>218</v>
      </c>
      <c r="F122" s="189" t="s">
        <v>219</v>
      </c>
      <c r="G122" s="190" t="s">
        <v>213</v>
      </c>
      <c r="H122" s="191">
        <v>10</v>
      </c>
      <c r="I122" s="192"/>
      <c r="J122" s="193">
        <f>ROUND(I122*H122,2)</f>
        <v>0</v>
      </c>
      <c r="K122" s="189" t="s">
        <v>165</v>
      </c>
      <c r="L122" s="43"/>
      <c r="M122" s="194" t="s">
        <v>19</v>
      </c>
      <c r="N122" s="195" t="s">
        <v>44</v>
      </c>
      <c r="O122" s="79"/>
      <c r="P122" s="196">
        <f>O122*H122</f>
        <v>0</v>
      </c>
      <c r="Q122" s="196">
        <v>0</v>
      </c>
      <c r="R122" s="196">
        <f>Q122*H122</f>
        <v>0</v>
      </c>
      <c r="S122" s="196">
        <v>0</v>
      </c>
      <c r="T122" s="197">
        <f>S122*H122</f>
        <v>0</v>
      </c>
      <c r="AR122" s="17" t="s">
        <v>166</v>
      </c>
      <c r="AT122" s="17" t="s">
        <v>161</v>
      </c>
      <c r="AU122" s="17" t="s">
        <v>73</v>
      </c>
      <c r="AY122" s="17" t="s">
        <v>167</v>
      </c>
      <c r="BE122" s="198">
        <f>IF(N122="základní",J122,0)</f>
        <v>0</v>
      </c>
      <c r="BF122" s="198">
        <f>IF(N122="snížená",J122,0)</f>
        <v>0</v>
      </c>
      <c r="BG122" s="198">
        <f>IF(N122="zákl. přenesená",J122,0)</f>
        <v>0</v>
      </c>
      <c r="BH122" s="198">
        <f>IF(N122="sníž. přenesená",J122,0)</f>
        <v>0</v>
      </c>
      <c r="BI122" s="198">
        <f>IF(N122="nulová",J122,0)</f>
        <v>0</v>
      </c>
      <c r="BJ122" s="17" t="s">
        <v>80</v>
      </c>
      <c r="BK122" s="198">
        <f>ROUND(I122*H122,2)</f>
        <v>0</v>
      </c>
      <c r="BL122" s="17" t="s">
        <v>166</v>
      </c>
      <c r="BM122" s="17" t="s">
        <v>220</v>
      </c>
    </row>
    <row r="123" s="1" customFormat="1">
      <c r="B123" s="38"/>
      <c r="C123" s="39"/>
      <c r="D123" s="199" t="s">
        <v>169</v>
      </c>
      <c r="E123" s="39"/>
      <c r="F123" s="200" t="s">
        <v>221</v>
      </c>
      <c r="G123" s="39"/>
      <c r="H123" s="39"/>
      <c r="I123" s="143"/>
      <c r="J123" s="39"/>
      <c r="K123" s="39"/>
      <c r="L123" s="43"/>
      <c r="M123" s="201"/>
      <c r="N123" s="79"/>
      <c r="O123" s="79"/>
      <c r="P123" s="79"/>
      <c r="Q123" s="79"/>
      <c r="R123" s="79"/>
      <c r="S123" s="79"/>
      <c r="T123" s="80"/>
      <c r="AT123" s="17" t="s">
        <v>169</v>
      </c>
      <c r="AU123" s="17" t="s">
        <v>73</v>
      </c>
    </row>
    <row r="124" s="9" customFormat="1">
      <c r="B124" s="202"/>
      <c r="C124" s="203"/>
      <c r="D124" s="199" t="s">
        <v>171</v>
      </c>
      <c r="E124" s="204" t="s">
        <v>19</v>
      </c>
      <c r="F124" s="205" t="s">
        <v>222</v>
      </c>
      <c r="G124" s="203"/>
      <c r="H124" s="204" t="s">
        <v>19</v>
      </c>
      <c r="I124" s="206"/>
      <c r="J124" s="203"/>
      <c r="K124" s="203"/>
      <c r="L124" s="207"/>
      <c r="M124" s="208"/>
      <c r="N124" s="209"/>
      <c r="O124" s="209"/>
      <c r="P124" s="209"/>
      <c r="Q124" s="209"/>
      <c r="R124" s="209"/>
      <c r="S124" s="209"/>
      <c r="T124" s="210"/>
      <c r="AT124" s="211" t="s">
        <v>171</v>
      </c>
      <c r="AU124" s="211" t="s">
        <v>73</v>
      </c>
      <c r="AV124" s="9" t="s">
        <v>80</v>
      </c>
      <c r="AW124" s="9" t="s">
        <v>35</v>
      </c>
      <c r="AX124" s="9" t="s">
        <v>73</v>
      </c>
      <c r="AY124" s="211" t="s">
        <v>167</v>
      </c>
    </row>
    <row r="125" s="10" customFormat="1">
      <c r="B125" s="212"/>
      <c r="C125" s="213"/>
      <c r="D125" s="199" t="s">
        <v>171</v>
      </c>
      <c r="E125" s="214" t="s">
        <v>19</v>
      </c>
      <c r="F125" s="215" t="s">
        <v>223</v>
      </c>
      <c r="G125" s="213"/>
      <c r="H125" s="216">
        <v>10</v>
      </c>
      <c r="I125" s="217"/>
      <c r="J125" s="213"/>
      <c r="K125" s="213"/>
      <c r="L125" s="218"/>
      <c r="M125" s="219"/>
      <c r="N125" s="220"/>
      <c r="O125" s="220"/>
      <c r="P125" s="220"/>
      <c r="Q125" s="220"/>
      <c r="R125" s="220"/>
      <c r="S125" s="220"/>
      <c r="T125" s="221"/>
      <c r="AT125" s="222" t="s">
        <v>171</v>
      </c>
      <c r="AU125" s="222" t="s">
        <v>73</v>
      </c>
      <c r="AV125" s="10" t="s">
        <v>82</v>
      </c>
      <c r="AW125" s="10" t="s">
        <v>35</v>
      </c>
      <c r="AX125" s="10" t="s">
        <v>80</v>
      </c>
      <c r="AY125" s="222" t="s">
        <v>167</v>
      </c>
    </row>
    <row r="126" s="1" customFormat="1" ht="22.5" customHeight="1">
      <c r="B126" s="38"/>
      <c r="C126" s="187" t="s">
        <v>201</v>
      </c>
      <c r="D126" s="187" t="s">
        <v>161</v>
      </c>
      <c r="E126" s="188" t="s">
        <v>224</v>
      </c>
      <c r="F126" s="189" t="s">
        <v>225</v>
      </c>
      <c r="G126" s="190" t="s">
        <v>213</v>
      </c>
      <c r="H126" s="191">
        <v>10</v>
      </c>
      <c r="I126" s="192"/>
      <c r="J126" s="193">
        <f>ROUND(I126*H126,2)</f>
        <v>0</v>
      </c>
      <c r="K126" s="189" t="s">
        <v>165</v>
      </c>
      <c r="L126" s="43"/>
      <c r="M126" s="194" t="s">
        <v>19</v>
      </c>
      <c r="N126" s="195" t="s">
        <v>44</v>
      </c>
      <c r="O126" s="79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AR126" s="17" t="s">
        <v>166</v>
      </c>
      <c r="AT126" s="17" t="s">
        <v>161</v>
      </c>
      <c r="AU126" s="17" t="s">
        <v>73</v>
      </c>
      <c r="AY126" s="17" t="s">
        <v>167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7" t="s">
        <v>80</v>
      </c>
      <c r="BK126" s="198">
        <f>ROUND(I126*H126,2)</f>
        <v>0</v>
      </c>
      <c r="BL126" s="17" t="s">
        <v>166</v>
      </c>
      <c r="BM126" s="17" t="s">
        <v>226</v>
      </c>
    </row>
    <row r="127" s="1" customFormat="1">
      <c r="B127" s="38"/>
      <c r="C127" s="39"/>
      <c r="D127" s="199" t="s">
        <v>169</v>
      </c>
      <c r="E127" s="39"/>
      <c r="F127" s="200" t="s">
        <v>227</v>
      </c>
      <c r="G127" s="39"/>
      <c r="H127" s="39"/>
      <c r="I127" s="143"/>
      <c r="J127" s="39"/>
      <c r="K127" s="39"/>
      <c r="L127" s="43"/>
      <c r="M127" s="201"/>
      <c r="N127" s="79"/>
      <c r="O127" s="79"/>
      <c r="P127" s="79"/>
      <c r="Q127" s="79"/>
      <c r="R127" s="79"/>
      <c r="S127" s="79"/>
      <c r="T127" s="80"/>
      <c r="AT127" s="17" t="s">
        <v>169</v>
      </c>
      <c r="AU127" s="17" t="s">
        <v>73</v>
      </c>
    </row>
    <row r="128" s="9" customFormat="1">
      <c r="B128" s="202"/>
      <c r="C128" s="203"/>
      <c r="D128" s="199" t="s">
        <v>171</v>
      </c>
      <c r="E128" s="204" t="s">
        <v>19</v>
      </c>
      <c r="F128" s="205" t="s">
        <v>222</v>
      </c>
      <c r="G128" s="203"/>
      <c r="H128" s="204" t="s">
        <v>19</v>
      </c>
      <c r="I128" s="206"/>
      <c r="J128" s="203"/>
      <c r="K128" s="203"/>
      <c r="L128" s="207"/>
      <c r="M128" s="208"/>
      <c r="N128" s="209"/>
      <c r="O128" s="209"/>
      <c r="P128" s="209"/>
      <c r="Q128" s="209"/>
      <c r="R128" s="209"/>
      <c r="S128" s="209"/>
      <c r="T128" s="210"/>
      <c r="AT128" s="211" t="s">
        <v>171</v>
      </c>
      <c r="AU128" s="211" t="s">
        <v>73</v>
      </c>
      <c r="AV128" s="9" t="s">
        <v>80</v>
      </c>
      <c r="AW128" s="9" t="s">
        <v>35</v>
      </c>
      <c r="AX128" s="9" t="s">
        <v>73</v>
      </c>
      <c r="AY128" s="211" t="s">
        <v>167</v>
      </c>
    </row>
    <row r="129" s="10" customFormat="1">
      <c r="B129" s="212"/>
      <c r="C129" s="213"/>
      <c r="D129" s="199" t="s">
        <v>171</v>
      </c>
      <c r="E129" s="214" t="s">
        <v>19</v>
      </c>
      <c r="F129" s="215" t="s">
        <v>223</v>
      </c>
      <c r="G129" s="213"/>
      <c r="H129" s="216">
        <v>10</v>
      </c>
      <c r="I129" s="217"/>
      <c r="J129" s="213"/>
      <c r="K129" s="213"/>
      <c r="L129" s="218"/>
      <c r="M129" s="219"/>
      <c r="N129" s="220"/>
      <c r="O129" s="220"/>
      <c r="P129" s="220"/>
      <c r="Q129" s="220"/>
      <c r="R129" s="220"/>
      <c r="S129" s="220"/>
      <c r="T129" s="221"/>
      <c r="AT129" s="222" t="s">
        <v>171</v>
      </c>
      <c r="AU129" s="222" t="s">
        <v>73</v>
      </c>
      <c r="AV129" s="10" t="s">
        <v>82</v>
      </c>
      <c r="AW129" s="10" t="s">
        <v>35</v>
      </c>
      <c r="AX129" s="10" t="s">
        <v>80</v>
      </c>
      <c r="AY129" s="222" t="s">
        <v>167</v>
      </c>
    </row>
    <row r="130" s="1" customFormat="1" ht="33.75" customHeight="1">
      <c r="B130" s="38"/>
      <c r="C130" s="187" t="s">
        <v>228</v>
      </c>
      <c r="D130" s="187" t="s">
        <v>161</v>
      </c>
      <c r="E130" s="188" t="s">
        <v>229</v>
      </c>
      <c r="F130" s="189" t="s">
        <v>230</v>
      </c>
      <c r="G130" s="190" t="s">
        <v>231</v>
      </c>
      <c r="H130" s="191">
        <v>40</v>
      </c>
      <c r="I130" s="192"/>
      <c r="J130" s="193">
        <f>ROUND(I130*H130,2)</f>
        <v>0</v>
      </c>
      <c r="K130" s="189" t="s">
        <v>165</v>
      </c>
      <c r="L130" s="43"/>
      <c r="M130" s="194" t="s">
        <v>19</v>
      </c>
      <c r="N130" s="195" t="s">
        <v>44</v>
      </c>
      <c r="O130" s="79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AR130" s="17" t="s">
        <v>166</v>
      </c>
      <c r="AT130" s="17" t="s">
        <v>161</v>
      </c>
      <c r="AU130" s="17" t="s">
        <v>73</v>
      </c>
      <c r="AY130" s="17" t="s">
        <v>167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7" t="s">
        <v>80</v>
      </c>
      <c r="BK130" s="198">
        <f>ROUND(I130*H130,2)</f>
        <v>0</v>
      </c>
      <c r="BL130" s="17" t="s">
        <v>166</v>
      </c>
      <c r="BM130" s="17" t="s">
        <v>232</v>
      </c>
    </row>
    <row r="131" s="1" customFormat="1">
      <c r="B131" s="38"/>
      <c r="C131" s="39"/>
      <c r="D131" s="199" t="s">
        <v>169</v>
      </c>
      <c r="E131" s="39"/>
      <c r="F131" s="200" t="s">
        <v>233</v>
      </c>
      <c r="G131" s="39"/>
      <c r="H131" s="39"/>
      <c r="I131" s="143"/>
      <c r="J131" s="39"/>
      <c r="K131" s="39"/>
      <c r="L131" s="43"/>
      <c r="M131" s="201"/>
      <c r="N131" s="79"/>
      <c r="O131" s="79"/>
      <c r="P131" s="79"/>
      <c r="Q131" s="79"/>
      <c r="R131" s="79"/>
      <c r="S131" s="79"/>
      <c r="T131" s="80"/>
      <c r="AT131" s="17" t="s">
        <v>169</v>
      </c>
      <c r="AU131" s="17" t="s">
        <v>73</v>
      </c>
    </row>
    <row r="132" s="1" customFormat="1" ht="22.5" customHeight="1">
      <c r="B132" s="38"/>
      <c r="C132" s="234" t="s">
        <v>115</v>
      </c>
      <c r="D132" s="234" t="s">
        <v>197</v>
      </c>
      <c r="E132" s="235" t="s">
        <v>234</v>
      </c>
      <c r="F132" s="236" t="s">
        <v>235</v>
      </c>
      <c r="G132" s="237" t="s">
        <v>236</v>
      </c>
      <c r="H132" s="238">
        <v>80</v>
      </c>
      <c r="I132" s="239"/>
      <c r="J132" s="240">
        <f>ROUND(I132*H132,2)</f>
        <v>0</v>
      </c>
      <c r="K132" s="236" t="s">
        <v>165</v>
      </c>
      <c r="L132" s="241"/>
      <c r="M132" s="242" t="s">
        <v>19</v>
      </c>
      <c r="N132" s="243" t="s">
        <v>44</v>
      </c>
      <c r="O132" s="79"/>
      <c r="P132" s="196">
        <f>O132*H132</f>
        <v>0</v>
      </c>
      <c r="Q132" s="196">
        <v>0.0010499999999999999</v>
      </c>
      <c r="R132" s="196">
        <f>Q132*H132</f>
        <v>0.083999999999999991</v>
      </c>
      <c r="S132" s="196">
        <v>0</v>
      </c>
      <c r="T132" s="197">
        <f>S132*H132</f>
        <v>0</v>
      </c>
      <c r="AR132" s="17" t="s">
        <v>201</v>
      </c>
      <c r="AT132" s="17" t="s">
        <v>197</v>
      </c>
      <c r="AU132" s="17" t="s">
        <v>73</v>
      </c>
      <c r="AY132" s="17" t="s">
        <v>167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7" t="s">
        <v>80</v>
      </c>
      <c r="BK132" s="198">
        <f>ROUND(I132*H132,2)</f>
        <v>0</v>
      </c>
      <c r="BL132" s="17" t="s">
        <v>166</v>
      </c>
      <c r="BM132" s="17" t="s">
        <v>237</v>
      </c>
    </row>
    <row r="133" s="1" customFormat="1" ht="22.5" customHeight="1">
      <c r="B133" s="38"/>
      <c r="C133" s="234" t="s">
        <v>238</v>
      </c>
      <c r="D133" s="234" t="s">
        <v>197</v>
      </c>
      <c r="E133" s="235" t="s">
        <v>239</v>
      </c>
      <c r="F133" s="236" t="s">
        <v>240</v>
      </c>
      <c r="G133" s="237" t="s">
        <v>236</v>
      </c>
      <c r="H133" s="238">
        <v>40</v>
      </c>
      <c r="I133" s="239"/>
      <c r="J133" s="240">
        <f>ROUND(I133*H133,2)</f>
        <v>0</v>
      </c>
      <c r="K133" s="236" t="s">
        <v>165</v>
      </c>
      <c r="L133" s="241"/>
      <c r="M133" s="242" t="s">
        <v>19</v>
      </c>
      <c r="N133" s="243" t="s">
        <v>44</v>
      </c>
      <c r="O133" s="79"/>
      <c r="P133" s="196">
        <f>O133*H133</f>
        <v>0</v>
      </c>
      <c r="Q133" s="196">
        <v>0.00018000000000000001</v>
      </c>
      <c r="R133" s="196">
        <f>Q133*H133</f>
        <v>0.0072000000000000007</v>
      </c>
      <c r="S133" s="196">
        <v>0</v>
      </c>
      <c r="T133" s="197">
        <f>S133*H133</f>
        <v>0</v>
      </c>
      <c r="AR133" s="17" t="s">
        <v>201</v>
      </c>
      <c r="AT133" s="17" t="s">
        <v>197</v>
      </c>
      <c r="AU133" s="17" t="s">
        <v>73</v>
      </c>
      <c r="AY133" s="17" t="s">
        <v>167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7" t="s">
        <v>80</v>
      </c>
      <c r="BK133" s="198">
        <f>ROUND(I133*H133,2)</f>
        <v>0</v>
      </c>
      <c r="BL133" s="17" t="s">
        <v>166</v>
      </c>
      <c r="BM133" s="17" t="s">
        <v>241</v>
      </c>
    </row>
    <row r="134" s="1" customFormat="1" ht="56.25" customHeight="1">
      <c r="B134" s="38"/>
      <c r="C134" s="187" t="s">
        <v>242</v>
      </c>
      <c r="D134" s="187" t="s">
        <v>161</v>
      </c>
      <c r="E134" s="188" t="s">
        <v>243</v>
      </c>
      <c r="F134" s="189" t="s">
        <v>244</v>
      </c>
      <c r="G134" s="190" t="s">
        <v>236</v>
      </c>
      <c r="H134" s="191">
        <v>5</v>
      </c>
      <c r="I134" s="192"/>
      <c r="J134" s="193">
        <f>ROUND(I134*H134,2)</f>
        <v>0</v>
      </c>
      <c r="K134" s="189" t="s">
        <v>165</v>
      </c>
      <c r="L134" s="43"/>
      <c r="M134" s="194" t="s">
        <v>19</v>
      </c>
      <c r="N134" s="195" t="s">
        <v>44</v>
      </c>
      <c r="O134" s="79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AR134" s="17" t="s">
        <v>166</v>
      </c>
      <c r="AT134" s="17" t="s">
        <v>161</v>
      </c>
      <c r="AU134" s="17" t="s">
        <v>73</v>
      </c>
      <c r="AY134" s="17" t="s">
        <v>167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7" t="s">
        <v>80</v>
      </c>
      <c r="BK134" s="198">
        <f>ROUND(I134*H134,2)</f>
        <v>0</v>
      </c>
      <c r="BL134" s="17" t="s">
        <v>166</v>
      </c>
      <c r="BM134" s="17" t="s">
        <v>245</v>
      </c>
    </row>
    <row r="135" s="1" customFormat="1">
      <c r="B135" s="38"/>
      <c r="C135" s="39"/>
      <c r="D135" s="199" t="s">
        <v>169</v>
      </c>
      <c r="E135" s="39"/>
      <c r="F135" s="200" t="s">
        <v>246</v>
      </c>
      <c r="G135" s="39"/>
      <c r="H135" s="39"/>
      <c r="I135" s="143"/>
      <c r="J135" s="39"/>
      <c r="K135" s="39"/>
      <c r="L135" s="43"/>
      <c r="M135" s="201"/>
      <c r="N135" s="79"/>
      <c r="O135" s="79"/>
      <c r="P135" s="79"/>
      <c r="Q135" s="79"/>
      <c r="R135" s="79"/>
      <c r="S135" s="79"/>
      <c r="T135" s="80"/>
      <c r="AT135" s="17" t="s">
        <v>169</v>
      </c>
      <c r="AU135" s="17" t="s">
        <v>73</v>
      </c>
    </row>
    <row r="136" s="9" customFormat="1">
      <c r="B136" s="202"/>
      <c r="C136" s="203"/>
      <c r="D136" s="199" t="s">
        <v>171</v>
      </c>
      <c r="E136" s="204" t="s">
        <v>19</v>
      </c>
      <c r="F136" s="205" t="s">
        <v>247</v>
      </c>
      <c r="G136" s="203"/>
      <c r="H136" s="204" t="s">
        <v>19</v>
      </c>
      <c r="I136" s="206"/>
      <c r="J136" s="203"/>
      <c r="K136" s="203"/>
      <c r="L136" s="207"/>
      <c r="M136" s="208"/>
      <c r="N136" s="209"/>
      <c r="O136" s="209"/>
      <c r="P136" s="209"/>
      <c r="Q136" s="209"/>
      <c r="R136" s="209"/>
      <c r="S136" s="209"/>
      <c r="T136" s="210"/>
      <c r="AT136" s="211" t="s">
        <v>171</v>
      </c>
      <c r="AU136" s="211" t="s">
        <v>73</v>
      </c>
      <c r="AV136" s="9" t="s">
        <v>80</v>
      </c>
      <c r="AW136" s="9" t="s">
        <v>35</v>
      </c>
      <c r="AX136" s="9" t="s">
        <v>73</v>
      </c>
      <c r="AY136" s="211" t="s">
        <v>167</v>
      </c>
    </row>
    <row r="137" s="10" customFormat="1">
      <c r="B137" s="212"/>
      <c r="C137" s="213"/>
      <c r="D137" s="199" t="s">
        <v>171</v>
      </c>
      <c r="E137" s="214" t="s">
        <v>19</v>
      </c>
      <c r="F137" s="215" t="s">
        <v>205</v>
      </c>
      <c r="G137" s="213"/>
      <c r="H137" s="216">
        <v>5</v>
      </c>
      <c r="I137" s="217"/>
      <c r="J137" s="213"/>
      <c r="K137" s="213"/>
      <c r="L137" s="218"/>
      <c r="M137" s="244"/>
      <c r="N137" s="245"/>
      <c r="O137" s="245"/>
      <c r="P137" s="245"/>
      <c r="Q137" s="245"/>
      <c r="R137" s="245"/>
      <c r="S137" s="245"/>
      <c r="T137" s="246"/>
      <c r="AT137" s="222" t="s">
        <v>171</v>
      </c>
      <c r="AU137" s="222" t="s">
        <v>73</v>
      </c>
      <c r="AV137" s="10" t="s">
        <v>82</v>
      </c>
      <c r="AW137" s="10" t="s">
        <v>35</v>
      </c>
      <c r="AX137" s="10" t="s">
        <v>80</v>
      </c>
      <c r="AY137" s="222" t="s">
        <v>167</v>
      </c>
    </row>
    <row r="138" s="1" customFormat="1" ht="6.96" customHeight="1">
      <c r="B138" s="57"/>
      <c r="C138" s="58"/>
      <c r="D138" s="58"/>
      <c r="E138" s="58"/>
      <c r="F138" s="58"/>
      <c r="G138" s="58"/>
      <c r="H138" s="58"/>
      <c r="I138" s="167"/>
      <c r="J138" s="58"/>
      <c r="K138" s="58"/>
      <c r="L138" s="43"/>
    </row>
  </sheetData>
  <sheetProtection sheet="1" autoFilter="0" formatColumns="0" formatRows="0" objects="1" scenarios="1" spinCount="100000" saltValue="a1tLXwknTRkoS8awvtoOacOOhklMPlF/QyWxWmy3doTtLEzszyC1VW7bgbCXsv1k6L+k+cNAXg4QoaJQi0D7pg==" hashValue="qOluQbQB2UjV6Ck8N9y4pvYCTOY8cgZKzubcUOGnKJTOzvxwJ2/0PpipIecvSdANO9tqzU5gHbsXwGdnLqOXeg==" algorithmName="SHA-512" password="CC35"/>
  <autoFilter ref="C90:K137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7:H77"/>
    <mergeCell ref="E81:H81"/>
    <mergeCell ref="E79:H79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88" customWidth="1"/>
    <col min="2" max="2" width="1.664063" style="288" customWidth="1"/>
    <col min="3" max="4" width="5" style="288" customWidth="1"/>
    <col min="5" max="5" width="11.67" style="288" customWidth="1"/>
    <col min="6" max="6" width="9.17" style="288" customWidth="1"/>
    <col min="7" max="7" width="5" style="288" customWidth="1"/>
    <col min="8" max="8" width="77.83" style="288" customWidth="1"/>
    <col min="9" max="10" width="20" style="288" customWidth="1"/>
    <col min="11" max="11" width="1.664063" style="288" customWidth="1"/>
  </cols>
  <sheetData>
    <row r="1" ht="37.5" customHeight="1"/>
    <row r="2" ht="7.5" customHeight="1">
      <c r="B2" s="289"/>
      <c r="C2" s="290"/>
      <c r="D2" s="290"/>
      <c r="E2" s="290"/>
      <c r="F2" s="290"/>
      <c r="G2" s="290"/>
      <c r="H2" s="290"/>
      <c r="I2" s="290"/>
      <c r="J2" s="290"/>
      <c r="K2" s="291"/>
    </row>
    <row r="3" s="15" customFormat="1" ht="45" customHeight="1">
      <c r="B3" s="292"/>
      <c r="C3" s="293" t="s">
        <v>976</v>
      </c>
      <c r="D3" s="293"/>
      <c r="E3" s="293"/>
      <c r="F3" s="293"/>
      <c r="G3" s="293"/>
      <c r="H3" s="293"/>
      <c r="I3" s="293"/>
      <c r="J3" s="293"/>
      <c r="K3" s="294"/>
    </row>
    <row r="4" ht="25.5" customHeight="1">
      <c r="B4" s="295"/>
      <c r="C4" s="296" t="s">
        <v>977</v>
      </c>
      <c r="D4" s="296"/>
      <c r="E4" s="296"/>
      <c r="F4" s="296"/>
      <c r="G4" s="296"/>
      <c r="H4" s="296"/>
      <c r="I4" s="296"/>
      <c r="J4" s="296"/>
      <c r="K4" s="297"/>
    </row>
    <row r="5" ht="5.25" customHeight="1">
      <c r="B5" s="295"/>
      <c r="C5" s="298"/>
      <c r="D5" s="298"/>
      <c r="E5" s="298"/>
      <c r="F5" s="298"/>
      <c r="G5" s="298"/>
      <c r="H5" s="298"/>
      <c r="I5" s="298"/>
      <c r="J5" s="298"/>
      <c r="K5" s="297"/>
    </row>
    <row r="6" ht="15" customHeight="1">
      <c r="B6" s="295"/>
      <c r="C6" s="299" t="s">
        <v>978</v>
      </c>
      <c r="D6" s="299"/>
      <c r="E6" s="299"/>
      <c r="F6" s="299"/>
      <c r="G6" s="299"/>
      <c r="H6" s="299"/>
      <c r="I6" s="299"/>
      <c r="J6" s="299"/>
      <c r="K6" s="297"/>
    </row>
    <row r="7" ht="15" customHeight="1">
      <c r="B7" s="300"/>
      <c r="C7" s="299" t="s">
        <v>979</v>
      </c>
      <c r="D7" s="299"/>
      <c r="E7" s="299"/>
      <c r="F7" s="299"/>
      <c r="G7" s="299"/>
      <c r="H7" s="299"/>
      <c r="I7" s="299"/>
      <c r="J7" s="299"/>
      <c r="K7" s="297"/>
    </row>
    <row r="8" ht="12.75" customHeight="1">
      <c r="B8" s="300"/>
      <c r="C8" s="299"/>
      <c r="D8" s="299"/>
      <c r="E8" s="299"/>
      <c r="F8" s="299"/>
      <c r="G8" s="299"/>
      <c r="H8" s="299"/>
      <c r="I8" s="299"/>
      <c r="J8" s="299"/>
      <c r="K8" s="297"/>
    </row>
    <row r="9" ht="15" customHeight="1">
      <c r="B9" s="300"/>
      <c r="C9" s="299" t="s">
        <v>980</v>
      </c>
      <c r="D9" s="299"/>
      <c r="E9" s="299"/>
      <c r="F9" s="299"/>
      <c r="G9" s="299"/>
      <c r="H9" s="299"/>
      <c r="I9" s="299"/>
      <c r="J9" s="299"/>
      <c r="K9" s="297"/>
    </row>
    <row r="10" ht="15" customHeight="1">
      <c r="B10" s="300"/>
      <c r="C10" s="299"/>
      <c r="D10" s="299" t="s">
        <v>981</v>
      </c>
      <c r="E10" s="299"/>
      <c r="F10" s="299"/>
      <c r="G10" s="299"/>
      <c r="H10" s="299"/>
      <c r="I10" s="299"/>
      <c r="J10" s="299"/>
      <c r="K10" s="297"/>
    </row>
    <row r="11" ht="15" customHeight="1">
      <c r="B11" s="300"/>
      <c r="C11" s="301"/>
      <c r="D11" s="299" t="s">
        <v>982</v>
      </c>
      <c r="E11" s="299"/>
      <c r="F11" s="299"/>
      <c r="G11" s="299"/>
      <c r="H11" s="299"/>
      <c r="I11" s="299"/>
      <c r="J11" s="299"/>
      <c r="K11" s="297"/>
    </row>
    <row r="12" ht="15" customHeight="1">
      <c r="B12" s="300"/>
      <c r="C12" s="301"/>
      <c r="D12" s="299"/>
      <c r="E12" s="299"/>
      <c r="F12" s="299"/>
      <c r="G12" s="299"/>
      <c r="H12" s="299"/>
      <c r="I12" s="299"/>
      <c r="J12" s="299"/>
      <c r="K12" s="297"/>
    </row>
    <row r="13" ht="15" customHeight="1">
      <c r="B13" s="300"/>
      <c r="C13" s="301"/>
      <c r="D13" s="302" t="s">
        <v>983</v>
      </c>
      <c r="E13" s="299"/>
      <c r="F13" s="299"/>
      <c r="G13" s="299"/>
      <c r="H13" s="299"/>
      <c r="I13" s="299"/>
      <c r="J13" s="299"/>
      <c r="K13" s="297"/>
    </row>
    <row r="14" ht="12.75" customHeight="1">
      <c r="B14" s="300"/>
      <c r="C14" s="301"/>
      <c r="D14" s="301"/>
      <c r="E14" s="301"/>
      <c r="F14" s="301"/>
      <c r="G14" s="301"/>
      <c r="H14" s="301"/>
      <c r="I14" s="301"/>
      <c r="J14" s="301"/>
      <c r="K14" s="297"/>
    </row>
    <row r="15" ht="15" customHeight="1">
      <c r="B15" s="300"/>
      <c r="C15" s="301"/>
      <c r="D15" s="299" t="s">
        <v>984</v>
      </c>
      <c r="E15" s="299"/>
      <c r="F15" s="299"/>
      <c r="G15" s="299"/>
      <c r="H15" s="299"/>
      <c r="I15" s="299"/>
      <c r="J15" s="299"/>
      <c r="K15" s="297"/>
    </row>
    <row r="16" ht="15" customHeight="1">
      <c r="B16" s="300"/>
      <c r="C16" s="301"/>
      <c r="D16" s="299" t="s">
        <v>985</v>
      </c>
      <c r="E16" s="299"/>
      <c r="F16" s="299"/>
      <c r="G16" s="299"/>
      <c r="H16" s="299"/>
      <c r="I16" s="299"/>
      <c r="J16" s="299"/>
      <c r="K16" s="297"/>
    </row>
    <row r="17" ht="15" customHeight="1">
      <c r="B17" s="300"/>
      <c r="C17" s="301"/>
      <c r="D17" s="299" t="s">
        <v>986</v>
      </c>
      <c r="E17" s="299"/>
      <c r="F17" s="299"/>
      <c r="G17" s="299"/>
      <c r="H17" s="299"/>
      <c r="I17" s="299"/>
      <c r="J17" s="299"/>
      <c r="K17" s="297"/>
    </row>
    <row r="18" ht="15" customHeight="1">
      <c r="B18" s="300"/>
      <c r="C18" s="301"/>
      <c r="D18" s="301"/>
      <c r="E18" s="303" t="s">
        <v>79</v>
      </c>
      <c r="F18" s="299" t="s">
        <v>987</v>
      </c>
      <c r="G18" s="299"/>
      <c r="H18" s="299"/>
      <c r="I18" s="299"/>
      <c r="J18" s="299"/>
      <c r="K18" s="297"/>
    </row>
    <row r="19" ht="15" customHeight="1">
      <c r="B19" s="300"/>
      <c r="C19" s="301"/>
      <c r="D19" s="301"/>
      <c r="E19" s="303" t="s">
        <v>988</v>
      </c>
      <c r="F19" s="299" t="s">
        <v>989</v>
      </c>
      <c r="G19" s="299"/>
      <c r="H19" s="299"/>
      <c r="I19" s="299"/>
      <c r="J19" s="299"/>
      <c r="K19" s="297"/>
    </row>
    <row r="20" ht="15" customHeight="1">
      <c r="B20" s="300"/>
      <c r="C20" s="301"/>
      <c r="D20" s="301"/>
      <c r="E20" s="303" t="s">
        <v>990</v>
      </c>
      <c r="F20" s="299" t="s">
        <v>991</v>
      </c>
      <c r="G20" s="299"/>
      <c r="H20" s="299"/>
      <c r="I20" s="299"/>
      <c r="J20" s="299"/>
      <c r="K20" s="297"/>
    </row>
    <row r="21" ht="15" customHeight="1">
      <c r="B21" s="300"/>
      <c r="C21" s="301"/>
      <c r="D21" s="301"/>
      <c r="E21" s="303" t="s">
        <v>992</v>
      </c>
      <c r="F21" s="299" t="s">
        <v>993</v>
      </c>
      <c r="G21" s="299"/>
      <c r="H21" s="299"/>
      <c r="I21" s="299"/>
      <c r="J21" s="299"/>
      <c r="K21" s="297"/>
    </row>
    <row r="22" ht="15" customHeight="1">
      <c r="B22" s="300"/>
      <c r="C22" s="301"/>
      <c r="D22" s="301"/>
      <c r="E22" s="303" t="s">
        <v>994</v>
      </c>
      <c r="F22" s="299" t="s">
        <v>995</v>
      </c>
      <c r="G22" s="299"/>
      <c r="H22" s="299"/>
      <c r="I22" s="299"/>
      <c r="J22" s="299"/>
      <c r="K22" s="297"/>
    </row>
    <row r="23" ht="15" customHeight="1">
      <c r="B23" s="300"/>
      <c r="C23" s="301"/>
      <c r="D23" s="301"/>
      <c r="E23" s="303" t="s">
        <v>85</v>
      </c>
      <c r="F23" s="299" t="s">
        <v>996</v>
      </c>
      <c r="G23" s="299"/>
      <c r="H23" s="299"/>
      <c r="I23" s="299"/>
      <c r="J23" s="299"/>
      <c r="K23" s="297"/>
    </row>
    <row r="24" ht="12.75" customHeight="1">
      <c r="B24" s="300"/>
      <c r="C24" s="301"/>
      <c r="D24" s="301"/>
      <c r="E24" s="301"/>
      <c r="F24" s="301"/>
      <c r="G24" s="301"/>
      <c r="H24" s="301"/>
      <c r="I24" s="301"/>
      <c r="J24" s="301"/>
      <c r="K24" s="297"/>
    </row>
    <row r="25" ht="15" customHeight="1">
      <c r="B25" s="300"/>
      <c r="C25" s="299" t="s">
        <v>997</v>
      </c>
      <c r="D25" s="299"/>
      <c r="E25" s="299"/>
      <c r="F25" s="299"/>
      <c r="G25" s="299"/>
      <c r="H25" s="299"/>
      <c r="I25" s="299"/>
      <c r="J25" s="299"/>
      <c r="K25" s="297"/>
    </row>
    <row r="26" ht="15" customHeight="1">
      <c r="B26" s="300"/>
      <c r="C26" s="299" t="s">
        <v>998</v>
      </c>
      <c r="D26" s="299"/>
      <c r="E26" s="299"/>
      <c r="F26" s="299"/>
      <c r="G26" s="299"/>
      <c r="H26" s="299"/>
      <c r="I26" s="299"/>
      <c r="J26" s="299"/>
      <c r="K26" s="297"/>
    </row>
    <row r="27" ht="15" customHeight="1">
      <c r="B27" s="300"/>
      <c r="C27" s="299"/>
      <c r="D27" s="299" t="s">
        <v>999</v>
      </c>
      <c r="E27" s="299"/>
      <c r="F27" s="299"/>
      <c r="G27" s="299"/>
      <c r="H27" s="299"/>
      <c r="I27" s="299"/>
      <c r="J27" s="299"/>
      <c r="K27" s="297"/>
    </row>
    <row r="28" ht="15" customHeight="1">
      <c r="B28" s="300"/>
      <c r="C28" s="301"/>
      <c r="D28" s="299" t="s">
        <v>1000</v>
      </c>
      <c r="E28" s="299"/>
      <c r="F28" s="299"/>
      <c r="G28" s="299"/>
      <c r="H28" s="299"/>
      <c r="I28" s="299"/>
      <c r="J28" s="299"/>
      <c r="K28" s="297"/>
    </row>
    <row r="29" ht="12.75" customHeight="1">
      <c r="B29" s="300"/>
      <c r="C29" s="301"/>
      <c r="D29" s="301"/>
      <c r="E29" s="301"/>
      <c r="F29" s="301"/>
      <c r="G29" s="301"/>
      <c r="H29" s="301"/>
      <c r="I29" s="301"/>
      <c r="J29" s="301"/>
      <c r="K29" s="297"/>
    </row>
    <row r="30" ht="15" customHeight="1">
      <c r="B30" s="300"/>
      <c r="C30" s="301"/>
      <c r="D30" s="299" t="s">
        <v>1001</v>
      </c>
      <c r="E30" s="299"/>
      <c r="F30" s="299"/>
      <c r="G30" s="299"/>
      <c r="H30" s="299"/>
      <c r="I30" s="299"/>
      <c r="J30" s="299"/>
      <c r="K30" s="297"/>
    </row>
    <row r="31" ht="15" customHeight="1">
      <c r="B31" s="300"/>
      <c r="C31" s="301"/>
      <c r="D31" s="299" t="s">
        <v>1002</v>
      </c>
      <c r="E31" s="299"/>
      <c r="F31" s="299"/>
      <c r="G31" s="299"/>
      <c r="H31" s="299"/>
      <c r="I31" s="299"/>
      <c r="J31" s="299"/>
      <c r="K31" s="297"/>
    </row>
    <row r="32" ht="12.75" customHeight="1">
      <c r="B32" s="300"/>
      <c r="C32" s="301"/>
      <c r="D32" s="301"/>
      <c r="E32" s="301"/>
      <c r="F32" s="301"/>
      <c r="G32" s="301"/>
      <c r="H32" s="301"/>
      <c r="I32" s="301"/>
      <c r="J32" s="301"/>
      <c r="K32" s="297"/>
    </row>
    <row r="33" ht="15" customHeight="1">
      <c r="B33" s="300"/>
      <c r="C33" s="301"/>
      <c r="D33" s="299" t="s">
        <v>1003</v>
      </c>
      <c r="E33" s="299"/>
      <c r="F33" s="299"/>
      <c r="G33" s="299"/>
      <c r="H33" s="299"/>
      <c r="I33" s="299"/>
      <c r="J33" s="299"/>
      <c r="K33" s="297"/>
    </row>
    <row r="34" ht="15" customHeight="1">
      <c r="B34" s="300"/>
      <c r="C34" s="301"/>
      <c r="D34" s="299" t="s">
        <v>1004</v>
      </c>
      <c r="E34" s="299"/>
      <c r="F34" s="299"/>
      <c r="G34" s="299"/>
      <c r="H34" s="299"/>
      <c r="I34" s="299"/>
      <c r="J34" s="299"/>
      <c r="K34" s="297"/>
    </row>
    <row r="35" ht="15" customHeight="1">
      <c r="B35" s="300"/>
      <c r="C35" s="301"/>
      <c r="D35" s="299" t="s">
        <v>1005</v>
      </c>
      <c r="E35" s="299"/>
      <c r="F35" s="299"/>
      <c r="G35" s="299"/>
      <c r="H35" s="299"/>
      <c r="I35" s="299"/>
      <c r="J35" s="299"/>
      <c r="K35" s="297"/>
    </row>
    <row r="36" ht="15" customHeight="1">
      <c r="B36" s="300"/>
      <c r="C36" s="301"/>
      <c r="D36" s="299"/>
      <c r="E36" s="302" t="s">
        <v>149</v>
      </c>
      <c r="F36" s="299"/>
      <c r="G36" s="299" t="s">
        <v>1006</v>
      </c>
      <c r="H36" s="299"/>
      <c r="I36" s="299"/>
      <c r="J36" s="299"/>
      <c r="K36" s="297"/>
    </row>
    <row r="37" ht="30.75" customHeight="1">
      <c r="B37" s="300"/>
      <c r="C37" s="301"/>
      <c r="D37" s="299"/>
      <c r="E37" s="302" t="s">
        <v>1007</v>
      </c>
      <c r="F37" s="299"/>
      <c r="G37" s="299" t="s">
        <v>1008</v>
      </c>
      <c r="H37" s="299"/>
      <c r="I37" s="299"/>
      <c r="J37" s="299"/>
      <c r="K37" s="297"/>
    </row>
    <row r="38" ht="15" customHeight="1">
      <c r="B38" s="300"/>
      <c r="C38" s="301"/>
      <c r="D38" s="299"/>
      <c r="E38" s="302" t="s">
        <v>54</v>
      </c>
      <c r="F38" s="299"/>
      <c r="G38" s="299" t="s">
        <v>1009</v>
      </c>
      <c r="H38" s="299"/>
      <c r="I38" s="299"/>
      <c r="J38" s="299"/>
      <c r="K38" s="297"/>
    </row>
    <row r="39" ht="15" customHeight="1">
      <c r="B39" s="300"/>
      <c r="C39" s="301"/>
      <c r="D39" s="299"/>
      <c r="E39" s="302" t="s">
        <v>55</v>
      </c>
      <c r="F39" s="299"/>
      <c r="G39" s="299" t="s">
        <v>1010</v>
      </c>
      <c r="H39" s="299"/>
      <c r="I39" s="299"/>
      <c r="J39" s="299"/>
      <c r="K39" s="297"/>
    </row>
    <row r="40" ht="15" customHeight="1">
      <c r="B40" s="300"/>
      <c r="C40" s="301"/>
      <c r="D40" s="299"/>
      <c r="E40" s="302" t="s">
        <v>150</v>
      </c>
      <c r="F40" s="299"/>
      <c r="G40" s="299" t="s">
        <v>1011</v>
      </c>
      <c r="H40" s="299"/>
      <c r="I40" s="299"/>
      <c r="J40" s="299"/>
      <c r="K40" s="297"/>
    </row>
    <row r="41" ht="15" customHeight="1">
      <c r="B41" s="300"/>
      <c r="C41" s="301"/>
      <c r="D41" s="299"/>
      <c r="E41" s="302" t="s">
        <v>151</v>
      </c>
      <c r="F41" s="299"/>
      <c r="G41" s="299" t="s">
        <v>1012</v>
      </c>
      <c r="H41" s="299"/>
      <c r="I41" s="299"/>
      <c r="J41" s="299"/>
      <c r="K41" s="297"/>
    </row>
    <row r="42" ht="15" customHeight="1">
      <c r="B42" s="300"/>
      <c r="C42" s="301"/>
      <c r="D42" s="299"/>
      <c r="E42" s="302" t="s">
        <v>1013</v>
      </c>
      <c r="F42" s="299"/>
      <c r="G42" s="299" t="s">
        <v>1014</v>
      </c>
      <c r="H42" s="299"/>
      <c r="I42" s="299"/>
      <c r="J42" s="299"/>
      <c r="K42" s="297"/>
    </row>
    <row r="43" ht="15" customHeight="1">
      <c r="B43" s="300"/>
      <c r="C43" s="301"/>
      <c r="D43" s="299"/>
      <c r="E43" s="302"/>
      <c r="F43" s="299"/>
      <c r="G43" s="299" t="s">
        <v>1015</v>
      </c>
      <c r="H43" s="299"/>
      <c r="I43" s="299"/>
      <c r="J43" s="299"/>
      <c r="K43" s="297"/>
    </row>
    <row r="44" ht="15" customHeight="1">
      <c r="B44" s="300"/>
      <c r="C44" s="301"/>
      <c r="D44" s="299"/>
      <c r="E44" s="302" t="s">
        <v>1016</v>
      </c>
      <c r="F44" s="299"/>
      <c r="G44" s="299" t="s">
        <v>1017</v>
      </c>
      <c r="H44" s="299"/>
      <c r="I44" s="299"/>
      <c r="J44" s="299"/>
      <c r="K44" s="297"/>
    </row>
    <row r="45" ht="15" customHeight="1">
      <c r="B45" s="300"/>
      <c r="C45" s="301"/>
      <c r="D45" s="299"/>
      <c r="E45" s="302" t="s">
        <v>153</v>
      </c>
      <c r="F45" s="299"/>
      <c r="G45" s="299" t="s">
        <v>1018</v>
      </c>
      <c r="H45" s="299"/>
      <c r="I45" s="299"/>
      <c r="J45" s="299"/>
      <c r="K45" s="297"/>
    </row>
    <row r="46" ht="12.75" customHeight="1">
      <c r="B46" s="300"/>
      <c r="C46" s="301"/>
      <c r="D46" s="299"/>
      <c r="E46" s="299"/>
      <c r="F46" s="299"/>
      <c r="G46" s="299"/>
      <c r="H46" s="299"/>
      <c r="I46" s="299"/>
      <c r="J46" s="299"/>
      <c r="K46" s="297"/>
    </row>
    <row r="47" ht="15" customHeight="1">
      <c r="B47" s="300"/>
      <c r="C47" s="301"/>
      <c r="D47" s="299" t="s">
        <v>1019</v>
      </c>
      <c r="E47" s="299"/>
      <c r="F47" s="299"/>
      <c r="G47" s="299"/>
      <c r="H47" s="299"/>
      <c r="I47" s="299"/>
      <c r="J47" s="299"/>
      <c r="K47" s="297"/>
    </row>
    <row r="48" ht="15" customHeight="1">
      <c r="B48" s="300"/>
      <c r="C48" s="301"/>
      <c r="D48" s="301"/>
      <c r="E48" s="299" t="s">
        <v>1020</v>
      </c>
      <c r="F48" s="299"/>
      <c r="G48" s="299"/>
      <c r="H48" s="299"/>
      <c r="I48" s="299"/>
      <c r="J48" s="299"/>
      <c r="K48" s="297"/>
    </row>
    <row r="49" ht="15" customHeight="1">
      <c r="B49" s="300"/>
      <c r="C49" s="301"/>
      <c r="D49" s="301"/>
      <c r="E49" s="299" t="s">
        <v>1021</v>
      </c>
      <c r="F49" s="299"/>
      <c r="G49" s="299"/>
      <c r="H49" s="299"/>
      <c r="I49" s="299"/>
      <c r="J49" s="299"/>
      <c r="K49" s="297"/>
    </row>
    <row r="50" ht="15" customHeight="1">
      <c r="B50" s="300"/>
      <c r="C50" s="301"/>
      <c r="D50" s="301"/>
      <c r="E50" s="299" t="s">
        <v>1022</v>
      </c>
      <c r="F50" s="299"/>
      <c r="G50" s="299"/>
      <c r="H50" s="299"/>
      <c r="I50" s="299"/>
      <c r="J50" s="299"/>
      <c r="K50" s="297"/>
    </row>
    <row r="51" ht="15" customHeight="1">
      <c r="B51" s="300"/>
      <c r="C51" s="301"/>
      <c r="D51" s="299" t="s">
        <v>1023</v>
      </c>
      <c r="E51" s="299"/>
      <c r="F51" s="299"/>
      <c r="G51" s="299"/>
      <c r="H51" s="299"/>
      <c r="I51" s="299"/>
      <c r="J51" s="299"/>
      <c r="K51" s="297"/>
    </row>
    <row r="52" ht="25.5" customHeight="1">
      <c r="B52" s="295"/>
      <c r="C52" s="296" t="s">
        <v>1024</v>
      </c>
      <c r="D52" s="296"/>
      <c r="E52" s="296"/>
      <c r="F52" s="296"/>
      <c r="G52" s="296"/>
      <c r="H52" s="296"/>
      <c r="I52" s="296"/>
      <c r="J52" s="296"/>
      <c r="K52" s="297"/>
    </row>
    <row r="53" ht="5.25" customHeight="1">
      <c r="B53" s="295"/>
      <c r="C53" s="298"/>
      <c r="D53" s="298"/>
      <c r="E53" s="298"/>
      <c r="F53" s="298"/>
      <c r="G53" s="298"/>
      <c r="H53" s="298"/>
      <c r="I53" s="298"/>
      <c r="J53" s="298"/>
      <c r="K53" s="297"/>
    </row>
    <row r="54" ht="15" customHeight="1">
      <c r="B54" s="295"/>
      <c r="C54" s="299" t="s">
        <v>1025</v>
      </c>
      <c r="D54" s="299"/>
      <c r="E54" s="299"/>
      <c r="F54" s="299"/>
      <c r="G54" s="299"/>
      <c r="H54" s="299"/>
      <c r="I54" s="299"/>
      <c r="J54" s="299"/>
      <c r="K54" s="297"/>
    </row>
    <row r="55" ht="15" customHeight="1">
      <c r="B55" s="295"/>
      <c r="C55" s="299" t="s">
        <v>1026</v>
      </c>
      <c r="D55" s="299"/>
      <c r="E55" s="299"/>
      <c r="F55" s="299"/>
      <c r="G55" s="299"/>
      <c r="H55" s="299"/>
      <c r="I55" s="299"/>
      <c r="J55" s="299"/>
      <c r="K55" s="297"/>
    </row>
    <row r="56" ht="12.75" customHeight="1">
      <c r="B56" s="295"/>
      <c r="C56" s="299"/>
      <c r="D56" s="299"/>
      <c r="E56" s="299"/>
      <c r="F56" s="299"/>
      <c r="G56" s="299"/>
      <c r="H56" s="299"/>
      <c r="I56" s="299"/>
      <c r="J56" s="299"/>
      <c r="K56" s="297"/>
    </row>
    <row r="57" ht="15" customHeight="1">
      <c r="B57" s="295"/>
      <c r="C57" s="299" t="s">
        <v>1027</v>
      </c>
      <c r="D57" s="299"/>
      <c r="E57" s="299"/>
      <c r="F57" s="299"/>
      <c r="G57" s="299"/>
      <c r="H57" s="299"/>
      <c r="I57" s="299"/>
      <c r="J57" s="299"/>
      <c r="K57" s="297"/>
    </row>
    <row r="58" ht="15" customHeight="1">
      <c r="B58" s="295"/>
      <c r="C58" s="301"/>
      <c r="D58" s="299" t="s">
        <v>1028</v>
      </c>
      <c r="E58" s="299"/>
      <c r="F58" s="299"/>
      <c r="G58" s="299"/>
      <c r="H58" s="299"/>
      <c r="I58" s="299"/>
      <c r="J58" s="299"/>
      <c r="K58" s="297"/>
    </row>
    <row r="59" ht="15" customHeight="1">
      <c r="B59" s="295"/>
      <c r="C59" s="301"/>
      <c r="D59" s="299" t="s">
        <v>1029</v>
      </c>
      <c r="E59" s="299"/>
      <c r="F59" s="299"/>
      <c r="G59" s="299"/>
      <c r="H59" s="299"/>
      <c r="I59" s="299"/>
      <c r="J59" s="299"/>
      <c r="K59" s="297"/>
    </row>
    <row r="60" ht="15" customHeight="1">
      <c r="B60" s="295"/>
      <c r="C60" s="301"/>
      <c r="D60" s="299" t="s">
        <v>1030</v>
      </c>
      <c r="E60" s="299"/>
      <c r="F60" s="299"/>
      <c r="G60" s="299"/>
      <c r="H60" s="299"/>
      <c r="I60" s="299"/>
      <c r="J60" s="299"/>
      <c r="K60" s="297"/>
    </row>
    <row r="61" ht="15" customHeight="1">
      <c r="B61" s="295"/>
      <c r="C61" s="301"/>
      <c r="D61" s="299" t="s">
        <v>1031</v>
      </c>
      <c r="E61" s="299"/>
      <c r="F61" s="299"/>
      <c r="G61" s="299"/>
      <c r="H61" s="299"/>
      <c r="I61" s="299"/>
      <c r="J61" s="299"/>
      <c r="K61" s="297"/>
    </row>
    <row r="62" ht="15" customHeight="1">
      <c r="B62" s="295"/>
      <c r="C62" s="301"/>
      <c r="D62" s="304" t="s">
        <v>1032</v>
      </c>
      <c r="E62" s="304"/>
      <c r="F62" s="304"/>
      <c r="G62" s="304"/>
      <c r="H62" s="304"/>
      <c r="I62" s="304"/>
      <c r="J62" s="304"/>
      <c r="K62" s="297"/>
    </row>
    <row r="63" ht="15" customHeight="1">
      <c r="B63" s="295"/>
      <c r="C63" s="301"/>
      <c r="D63" s="299" t="s">
        <v>1033</v>
      </c>
      <c r="E63" s="299"/>
      <c r="F63" s="299"/>
      <c r="G63" s="299"/>
      <c r="H63" s="299"/>
      <c r="I63" s="299"/>
      <c r="J63" s="299"/>
      <c r="K63" s="297"/>
    </row>
    <row r="64" ht="12.75" customHeight="1">
      <c r="B64" s="295"/>
      <c r="C64" s="301"/>
      <c r="D64" s="301"/>
      <c r="E64" s="305"/>
      <c r="F64" s="301"/>
      <c r="G64" s="301"/>
      <c r="H64" s="301"/>
      <c r="I64" s="301"/>
      <c r="J64" s="301"/>
      <c r="K64" s="297"/>
    </row>
    <row r="65" ht="15" customHeight="1">
      <c r="B65" s="295"/>
      <c r="C65" s="301"/>
      <c r="D65" s="299" t="s">
        <v>1034</v>
      </c>
      <c r="E65" s="299"/>
      <c r="F65" s="299"/>
      <c r="G65" s="299"/>
      <c r="H65" s="299"/>
      <c r="I65" s="299"/>
      <c r="J65" s="299"/>
      <c r="K65" s="297"/>
    </row>
    <row r="66" ht="15" customHeight="1">
      <c r="B66" s="295"/>
      <c r="C66" s="301"/>
      <c r="D66" s="304" t="s">
        <v>1035</v>
      </c>
      <c r="E66" s="304"/>
      <c r="F66" s="304"/>
      <c r="G66" s="304"/>
      <c r="H66" s="304"/>
      <c r="I66" s="304"/>
      <c r="J66" s="304"/>
      <c r="K66" s="297"/>
    </row>
    <row r="67" ht="15" customHeight="1">
      <c r="B67" s="295"/>
      <c r="C67" s="301"/>
      <c r="D67" s="299" t="s">
        <v>1036</v>
      </c>
      <c r="E67" s="299"/>
      <c r="F67" s="299"/>
      <c r="G67" s="299"/>
      <c r="H67" s="299"/>
      <c r="I67" s="299"/>
      <c r="J67" s="299"/>
      <c r="K67" s="297"/>
    </row>
    <row r="68" ht="15" customHeight="1">
      <c r="B68" s="295"/>
      <c r="C68" s="301"/>
      <c r="D68" s="299" t="s">
        <v>1037</v>
      </c>
      <c r="E68" s="299"/>
      <c r="F68" s="299"/>
      <c r="G68" s="299"/>
      <c r="H68" s="299"/>
      <c r="I68" s="299"/>
      <c r="J68" s="299"/>
      <c r="K68" s="297"/>
    </row>
    <row r="69" ht="15" customHeight="1">
      <c r="B69" s="295"/>
      <c r="C69" s="301"/>
      <c r="D69" s="299" t="s">
        <v>1038</v>
      </c>
      <c r="E69" s="299"/>
      <c r="F69" s="299"/>
      <c r="G69" s="299"/>
      <c r="H69" s="299"/>
      <c r="I69" s="299"/>
      <c r="J69" s="299"/>
      <c r="K69" s="297"/>
    </row>
    <row r="70" ht="15" customHeight="1">
      <c r="B70" s="295"/>
      <c r="C70" s="301"/>
      <c r="D70" s="299" t="s">
        <v>1039</v>
      </c>
      <c r="E70" s="299"/>
      <c r="F70" s="299"/>
      <c r="G70" s="299"/>
      <c r="H70" s="299"/>
      <c r="I70" s="299"/>
      <c r="J70" s="299"/>
      <c r="K70" s="297"/>
    </row>
    <row r="71" ht="12.75" customHeight="1">
      <c r="B71" s="306"/>
      <c r="C71" s="307"/>
      <c r="D71" s="307"/>
      <c r="E71" s="307"/>
      <c r="F71" s="307"/>
      <c r="G71" s="307"/>
      <c r="H71" s="307"/>
      <c r="I71" s="307"/>
      <c r="J71" s="307"/>
      <c r="K71" s="308"/>
    </row>
    <row r="72" ht="18.75" customHeight="1">
      <c r="B72" s="309"/>
      <c r="C72" s="309"/>
      <c r="D72" s="309"/>
      <c r="E72" s="309"/>
      <c r="F72" s="309"/>
      <c r="G72" s="309"/>
      <c r="H72" s="309"/>
      <c r="I72" s="309"/>
      <c r="J72" s="309"/>
      <c r="K72" s="310"/>
    </row>
    <row r="73" ht="18.75" customHeight="1">
      <c r="B73" s="310"/>
      <c r="C73" s="310"/>
      <c r="D73" s="310"/>
      <c r="E73" s="310"/>
      <c r="F73" s="310"/>
      <c r="G73" s="310"/>
      <c r="H73" s="310"/>
      <c r="I73" s="310"/>
      <c r="J73" s="310"/>
      <c r="K73" s="310"/>
    </row>
    <row r="74" ht="7.5" customHeight="1">
      <c r="B74" s="311"/>
      <c r="C74" s="312"/>
      <c r="D74" s="312"/>
      <c r="E74" s="312"/>
      <c r="F74" s="312"/>
      <c r="G74" s="312"/>
      <c r="H74" s="312"/>
      <c r="I74" s="312"/>
      <c r="J74" s="312"/>
      <c r="K74" s="313"/>
    </row>
    <row r="75" ht="45" customHeight="1">
      <c r="B75" s="314"/>
      <c r="C75" s="315" t="s">
        <v>1040</v>
      </c>
      <c r="D75" s="315"/>
      <c r="E75" s="315"/>
      <c r="F75" s="315"/>
      <c r="G75" s="315"/>
      <c r="H75" s="315"/>
      <c r="I75" s="315"/>
      <c r="J75" s="315"/>
      <c r="K75" s="316"/>
    </row>
    <row r="76" ht="17.25" customHeight="1">
      <c r="B76" s="314"/>
      <c r="C76" s="317" t="s">
        <v>1041</v>
      </c>
      <c r="D76" s="317"/>
      <c r="E76" s="317"/>
      <c r="F76" s="317" t="s">
        <v>1042</v>
      </c>
      <c r="G76" s="318"/>
      <c r="H76" s="317" t="s">
        <v>55</v>
      </c>
      <c r="I76" s="317" t="s">
        <v>58</v>
      </c>
      <c r="J76" s="317" t="s">
        <v>1043</v>
      </c>
      <c r="K76" s="316"/>
    </row>
    <row r="77" ht="17.25" customHeight="1">
      <c r="B77" s="314"/>
      <c r="C77" s="319" t="s">
        <v>1044</v>
      </c>
      <c r="D77" s="319"/>
      <c r="E77" s="319"/>
      <c r="F77" s="320" t="s">
        <v>1045</v>
      </c>
      <c r="G77" s="321"/>
      <c r="H77" s="319"/>
      <c r="I77" s="319"/>
      <c r="J77" s="319" t="s">
        <v>1046</v>
      </c>
      <c r="K77" s="316"/>
    </row>
    <row r="78" ht="5.25" customHeight="1">
      <c r="B78" s="314"/>
      <c r="C78" s="322"/>
      <c r="D78" s="322"/>
      <c r="E78" s="322"/>
      <c r="F78" s="322"/>
      <c r="G78" s="323"/>
      <c r="H78" s="322"/>
      <c r="I78" s="322"/>
      <c r="J78" s="322"/>
      <c r="K78" s="316"/>
    </row>
    <row r="79" ht="15" customHeight="1">
      <c r="B79" s="314"/>
      <c r="C79" s="302" t="s">
        <v>54</v>
      </c>
      <c r="D79" s="322"/>
      <c r="E79" s="322"/>
      <c r="F79" s="324" t="s">
        <v>77</v>
      </c>
      <c r="G79" s="323"/>
      <c r="H79" s="302" t="s">
        <v>1047</v>
      </c>
      <c r="I79" s="302" t="s">
        <v>1048</v>
      </c>
      <c r="J79" s="302">
        <v>20</v>
      </c>
      <c r="K79" s="316"/>
    </row>
    <row r="80" ht="15" customHeight="1">
      <c r="B80" s="314"/>
      <c r="C80" s="302" t="s">
        <v>1049</v>
      </c>
      <c r="D80" s="302"/>
      <c r="E80" s="302"/>
      <c r="F80" s="324" t="s">
        <v>77</v>
      </c>
      <c r="G80" s="323"/>
      <c r="H80" s="302" t="s">
        <v>1050</v>
      </c>
      <c r="I80" s="302" t="s">
        <v>1048</v>
      </c>
      <c r="J80" s="302">
        <v>120</v>
      </c>
      <c r="K80" s="316"/>
    </row>
    <row r="81" ht="15" customHeight="1">
      <c r="B81" s="325"/>
      <c r="C81" s="302" t="s">
        <v>1051</v>
      </c>
      <c r="D81" s="302"/>
      <c r="E81" s="302"/>
      <c r="F81" s="324" t="s">
        <v>1052</v>
      </c>
      <c r="G81" s="323"/>
      <c r="H81" s="302" t="s">
        <v>1053</v>
      </c>
      <c r="I81" s="302" t="s">
        <v>1048</v>
      </c>
      <c r="J81" s="302">
        <v>50</v>
      </c>
      <c r="K81" s="316"/>
    </row>
    <row r="82" ht="15" customHeight="1">
      <c r="B82" s="325"/>
      <c r="C82" s="302" t="s">
        <v>1054</v>
      </c>
      <c r="D82" s="302"/>
      <c r="E82" s="302"/>
      <c r="F82" s="324" t="s">
        <v>77</v>
      </c>
      <c r="G82" s="323"/>
      <c r="H82" s="302" t="s">
        <v>1055</v>
      </c>
      <c r="I82" s="302" t="s">
        <v>1056</v>
      </c>
      <c r="J82" s="302"/>
      <c r="K82" s="316"/>
    </row>
    <row r="83" ht="15" customHeight="1">
      <c r="B83" s="325"/>
      <c r="C83" s="326" t="s">
        <v>1057</v>
      </c>
      <c r="D83" s="326"/>
      <c r="E83" s="326"/>
      <c r="F83" s="327" t="s">
        <v>1052</v>
      </c>
      <c r="G83" s="326"/>
      <c r="H83" s="326" t="s">
        <v>1058</v>
      </c>
      <c r="I83" s="326" t="s">
        <v>1048</v>
      </c>
      <c r="J83" s="326">
        <v>15</v>
      </c>
      <c r="K83" s="316"/>
    </row>
    <row r="84" ht="15" customHeight="1">
      <c r="B84" s="325"/>
      <c r="C84" s="326" t="s">
        <v>1059</v>
      </c>
      <c r="D84" s="326"/>
      <c r="E84" s="326"/>
      <c r="F84" s="327" t="s">
        <v>1052</v>
      </c>
      <c r="G84" s="326"/>
      <c r="H84" s="326" t="s">
        <v>1060</v>
      </c>
      <c r="I84" s="326" t="s">
        <v>1048</v>
      </c>
      <c r="J84" s="326">
        <v>15</v>
      </c>
      <c r="K84" s="316"/>
    </row>
    <row r="85" ht="15" customHeight="1">
      <c r="B85" s="325"/>
      <c r="C85" s="326" t="s">
        <v>1061</v>
      </c>
      <c r="D85" s="326"/>
      <c r="E85" s="326"/>
      <c r="F85" s="327" t="s">
        <v>1052</v>
      </c>
      <c r="G85" s="326"/>
      <c r="H85" s="326" t="s">
        <v>1062</v>
      </c>
      <c r="I85" s="326" t="s">
        <v>1048</v>
      </c>
      <c r="J85" s="326">
        <v>20</v>
      </c>
      <c r="K85" s="316"/>
    </row>
    <row r="86" ht="15" customHeight="1">
      <c r="B86" s="325"/>
      <c r="C86" s="326" t="s">
        <v>1063</v>
      </c>
      <c r="D86" s="326"/>
      <c r="E86" s="326"/>
      <c r="F86" s="327" t="s">
        <v>1052</v>
      </c>
      <c r="G86" s="326"/>
      <c r="H86" s="326" t="s">
        <v>1064</v>
      </c>
      <c r="I86" s="326" t="s">
        <v>1048</v>
      </c>
      <c r="J86" s="326">
        <v>20</v>
      </c>
      <c r="K86" s="316"/>
    </row>
    <row r="87" ht="15" customHeight="1">
      <c r="B87" s="325"/>
      <c r="C87" s="302" t="s">
        <v>1065</v>
      </c>
      <c r="D87" s="302"/>
      <c r="E87" s="302"/>
      <c r="F87" s="324" t="s">
        <v>1052</v>
      </c>
      <c r="G87" s="323"/>
      <c r="H87" s="302" t="s">
        <v>1066</v>
      </c>
      <c r="I87" s="302" t="s">
        <v>1048</v>
      </c>
      <c r="J87" s="302">
        <v>50</v>
      </c>
      <c r="K87" s="316"/>
    </row>
    <row r="88" ht="15" customHeight="1">
      <c r="B88" s="325"/>
      <c r="C88" s="302" t="s">
        <v>1067</v>
      </c>
      <c r="D88" s="302"/>
      <c r="E88" s="302"/>
      <c r="F88" s="324" t="s">
        <v>1052</v>
      </c>
      <c r="G88" s="323"/>
      <c r="H88" s="302" t="s">
        <v>1068</v>
      </c>
      <c r="I88" s="302" t="s">
        <v>1048</v>
      </c>
      <c r="J88" s="302">
        <v>20</v>
      </c>
      <c r="K88" s="316"/>
    </row>
    <row r="89" ht="15" customHeight="1">
      <c r="B89" s="325"/>
      <c r="C89" s="302" t="s">
        <v>1069</v>
      </c>
      <c r="D89" s="302"/>
      <c r="E89" s="302"/>
      <c r="F89" s="324" t="s">
        <v>1052</v>
      </c>
      <c r="G89" s="323"/>
      <c r="H89" s="302" t="s">
        <v>1070</v>
      </c>
      <c r="I89" s="302" t="s">
        <v>1048</v>
      </c>
      <c r="J89" s="302">
        <v>20</v>
      </c>
      <c r="K89" s="316"/>
    </row>
    <row r="90" ht="15" customHeight="1">
      <c r="B90" s="325"/>
      <c r="C90" s="302" t="s">
        <v>1071</v>
      </c>
      <c r="D90" s="302"/>
      <c r="E90" s="302"/>
      <c r="F90" s="324" t="s">
        <v>1052</v>
      </c>
      <c r="G90" s="323"/>
      <c r="H90" s="302" t="s">
        <v>1072</v>
      </c>
      <c r="I90" s="302" t="s">
        <v>1048</v>
      </c>
      <c r="J90" s="302">
        <v>50</v>
      </c>
      <c r="K90" s="316"/>
    </row>
    <row r="91" ht="15" customHeight="1">
      <c r="B91" s="325"/>
      <c r="C91" s="302" t="s">
        <v>1073</v>
      </c>
      <c r="D91" s="302"/>
      <c r="E91" s="302"/>
      <c r="F91" s="324" t="s">
        <v>1052</v>
      </c>
      <c r="G91" s="323"/>
      <c r="H91" s="302" t="s">
        <v>1073</v>
      </c>
      <c r="I91" s="302" t="s">
        <v>1048</v>
      </c>
      <c r="J91" s="302">
        <v>50</v>
      </c>
      <c r="K91" s="316"/>
    </row>
    <row r="92" ht="15" customHeight="1">
      <c r="B92" s="325"/>
      <c r="C92" s="302" t="s">
        <v>1074</v>
      </c>
      <c r="D92" s="302"/>
      <c r="E92" s="302"/>
      <c r="F92" s="324" t="s">
        <v>1052</v>
      </c>
      <c r="G92" s="323"/>
      <c r="H92" s="302" t="s">
        <v>1075</v>
      </c>
      <c r="I92" s="302" t="s">
        <v>1048</v>
      </c>
      <c r="J92" s="302">
        <v>255</v>
      </c>
      <c r="K92" s="316"/>
    </row>
    <row r="93" ht="15" customHeight="1">
      <c r="B93" s="325"/>
      <c r="C93" s="302" t="s">
        <v>1076</v>
      </c>
      <c r="D93" s="302"/>
      <c r="E93" s="302"/>
      <c r="F93" s="324" t="s">
        <v>77</v>
      </c>
      <c r="G93" s="323"/>
      <c r="H93" s="302" t="s">
        <v>1077</v>
      </c>
      <c r="I93" s="302" t="s">
        <v>1078</v>
      </c>
      <c r="J93" s="302"/>
      <c r="K93" s="316"/>
    </row>
    <row r="94" ht="15" customHeight="1">
      <c r="B94" s="325"/>
      <c r="C94" s="302" t="s">
        <v>1079</v>
      </c>
      <c r="D94" s="302"/>
      <c r="E94" s="302"/>
      <c r="F94" s="324" t="s">
        <v>77</v>
      </c>
      <c r="G94" s="323"/>
      <c r="H94" s="302" t="s">
        <v>1080</v>
      </c>
      <c r="I94" s="302" t="s">
        <v>1081</v>
      </c>
      <c r="J94" s="302"/>
      <c r="K94" s="316"/>
    </row>
    <row r="95" ht="15" customHeight="1">
      <c r="B95" s="325"/>
      <c r="C95" s="302" t="s">
        <v>1082</v>
      </c>
      <c r="D95" s="302"/>
      <c r="E95" s="302"/>
      <c r="F95" s="324" t="s">
        <v>77</v>
      </c>
      <c r="G95" s="323"/>
      <c r="H95" s="302" t="s">
        <v>1082</v>
      </c>
      <c r="I95" s="302" t="s">
        <v>1081</v>
      </c>
      <c r="J95" s="302"/>
      <c r="K95" s="316"/>
    </row>
    <row r="96" ht="15" customHeight="1">
      <c r="B96" s="325"/>
      <c r="C96" s="302" t="s">
        <v>39</v>
      </c>
      <c r="D96" s="302"/>
      <c r="E96" s="302"/>
      <c r="F96" s="324" t="s">
        <v>77</v>
      </c>
      <c r="G96" s="323"/>
      <c r="H96" s="302" t="s">
        <v>1083</v>
      </c>
      <c r="I96" s="302" t="s">
        <v>1081</v>
      </c>
      <c r="J96" s="302"/>
      <c r="K96" s="316"/>
    </row>
    <row r="97" ht="15" customHeight="1">
      <c r="B97" s="325"/>
      <c r="C97" s="302" t="s">
        <v>49</v>
      </c>
      <c r="D97" s="302"/>
      <c r="E97" s="302"/>
      <c r="F97" s="324" t="s">
        <v>77</v>
      </c>
      <c r="G97" s="323"/>
      <c r="H97" s="302" t="s">
        <v>1084</v>
      </c>
      <c r="I97" s="302" t="s">
        <v>1081</v>
      </c>
      <c r="J97" s="302"/>
      <c r="K97" s="316"/>
    </row>
    <row r="98" ht="15" customHeight="1">
      <c r="B98" s="328"/>
      <c r="C98" s="329"/>
      <c r="D98" s="329"/>
      <c r="E98" s="329"/>
      <c r="F98" s="329"/>
      <c r="G98" s="329"/>
      <c r="H98" s="329"/>
      <c r="I98" s="329"/>
      <c r="J98" s="329"/>
      <c r="K98" s="330"/>
    </row>
    <row r="99" ht="18.75" customHeight="1">
      <c r="B99" s="331"/>
      <c r="C99" s="332"/>
      <c r="D99" s="332"/>
      <c r="E99" s="332"/>
      <c r="F99" s="332"/>
      <c r="G99" s="332"/>
      <c r="H99" s="332"/>
      <c r="I99" s="332"/>
      <c r="J99" s="332"/>
      <c r="K99" s="331"/>
    </row>
    <row r="100" ht="18.75" customHeight="1">
      <c r="B100" s="310"/>
      <c r="C100" s="310"/>
      <c r="D100" s="310"/>
      <c r="E100" s="310"/>
      <c r="F100" s="310"/>
      <c r="G100" s="310"/>
      <c r="H100" s="310"/>
      <c r="I100" s="310"/>
      <c r="J100" s="310"/>
      <c r="K100" s="310"/>
    </row>
    <row r="101" ht="7.5" customHeight="1">
      <c r="B101" s="311"/>
      <c r="C101" s="312"/>
      <c r="D101" s="312"/>
      <c r="E101" s="312"/>
      <c r="F101" s="312"/>
      <c r="G101" s="312"/>
      <c r="H101" s="312"/>
      <c r="I101" s="312"/>
      <c r="J101" s="312"/>
      <c r="K101" s="313"/>
    </row>
    <row r="102" ht="45" customHeight="1">
      <c r="B102" s="314"/>
      <c r="C102" s="315" t="s">
        <v>1085</v>
      </c>
      <c r="D102" s="315"/>
      <c r="E102" s="315"/>
      <c r="F102" s="315"/>
      <c r="G102" s="315"/>
      <c r="H102" s="315"/>
      <c r="I102" s="315"/>
      <c r="J102" s="315"/>
      <c r="K102" s="316"/>
    </row>
    <row r="103" ht="17.25" customHeight="1">
      <c r="B103" s="314"/>
      <c r="C103" s="317" t="s">
        <v>1041</v>
      </c>
      <c r="D103" s="317"/>
      <c r="E103" s="317"/>
      <c r="F103" s="317" t="s">
        <v>1042</v>
      </c>
      <c r="G103" s="318"/>
      <c r="H103" s="317" t="s">
        <v>55</v>
      </c>
      <c r="I103" s="317" t="s">
        <v>58</v>
      </c>
      <c r="J103" s="317" t="s">
        <v>1043</v>
      </c>
      <c r="K103" s="316"/>
    </row>
    <row r="104" ht="17.25" customHeight="1">
      <c r="B104" s="314"/>
      <c r="C104" s="319" t="s">
        <v>1044</v>
      </c>
      <c r="D104" s="319"/>
      <c r="E104" s="319"/>
      <c r="F104" s="320" t="s">
        <v>1045</v>
      </c>
      <c r="G104" s="321"/>
      <c r="H104" s="319"/>
      <c r="I104" s="319"/>
      <c r="J104" s="319" t="s">
        <v>1046</v>
      </c>
      <c r="K104" s="316"/>
    </row>
    <row r="105" ht="5.25" customHeight="1">
      <c r="B105" s="314"/>
      <c r="C105" s="317"/>
      <c r="D105" s="317"/>
      <c r="E105" s="317"/>
      <c r="F105" s="317"/>
      <c r="G105" s="333"/>
      <c r="H105" s="317"/>
      <c r="I105" s="317"/>
      <c r="J105" s="317"/>
      <c r="K105" s="316"/>
    </row>
    <row r="106" ht="15" customHeight="1">
      <c r="B106" s="314"/>
      <c r="C106" s="302" t="s">
        <v>54</v>
      </c>
      <c r="D106" s="322"/>
      <c r="E106" s="322"/>
      <c r="F106" s="324" t="s">
        <v>77</v>
      </c>
      <c r="G106" s="333"/>
      <c r="H106" s="302" t="s">
        <v>1086</v>
      </c>
      <c r="I106" s="302" t="s">
        <v>1048</v>
      </c>
      <c r="J106" s="302">
        <v>20</v>
      </c>
      <c r="K106" s="316"/>
    </row>
    <row r="107" ht="15" customHeight="1">
      <c r="B107" s="314"/>
      <c r="C107" s="302" t="s">
        <v>1049</v>
      </c>
      <c r="D107" s="302"/>
      <c r="E107" s="302"/>
      <c r="F107" s="324" t="s">
        <v>77</v>
      </c>
      <c r="G107" s="302"/>
      <c r="H107" s="302" t="s">
        <v>1086</v>
      </c>
      <c r="I107" s="302" t="s">
        <v>1048</v>
      </c>
      <c r="J107" s="302">
        <v>120</v>
      </c>
      <c r="K107" s="316"/>
    </row>
    <row r="108" ht="15" customHeight="1">
      <c r="B108" s="325"/>
      <c r="C108" s="302" t="s">
        <v>1051</v>
      </c>
      <c r="D108" s="302"/>
      <c r="E108" s="302"/>
      <c r="F108" s="324" t="s">
        <v>1052</v>
      </c>
      <c r="G108" s="302"/>
      <c r="H108" s="302" t="s">
        <v>1086</v>
      </c>
      <c r="I108" s="302" t="s">
        <v>1048</v>
      </c>
      <c r="J108" s="302">
        <v>50</v>
      </c>
      <c r="K108" s="316"/>
    </row>
    <row r="109" ht="15" customHeight="1">
      <c r="B109" s="325"/>
      <c r="C109" s="302" t="s">
        <v>1054</v>
      </c>
      <c r="D109" s="302"/>
      <c r="E109" s="302"/>
      <c r="F109" s="324" t="s">
        <v>77</v>
      </c>
      <c r="G109" s="302"/>
      <c r="H109" s="302" t="s">
        <v>1086</v>
      </c>
      <c r="I109" s="302" t="s">
        <v>1056</v>
      </c>
      <c r="J109" s="302"/>
      <c r="K109" s="316"/>
    </row>
    <row r="110" ht="15" customHeight="1">
      <c r="B110" s="325"/>
      <c r="C110" s="302" t="s">
        <v>1065</v>
      </c>
      <c r="D110" s="302"/>
      <c r="E110" s="302"/>
      <c r="F110" s="324" t="s">
        <v>1052</v>
      </c>
      <c r="G110" s="302"/>
      <c r="H110" s="302" t="s">
        <v>1086</v>
      </c>
      <c r="I110" s="302" t="s">
        <v>1048</v>
      </c>
      <c r="J110" s="302">
        <v>50</v>
      </c>
      <c r="K110" s="316"/>
    </row>
    <row r="111" ht="15" customHeight="1">
      <c r="B111" s="325"/>
      <c r="C111" s="302" t="s">
        <v>1073</v>
      </c>
      <c r="D111" s="302"/>
      <c r="E111" s="302"/>
      <c r="F111" s="324" t="s">
        <v>1052</v>
      </c>
      <c r="G111" s="302"/>
      <c r="H111" s="302" t="s">
        <v>1086</v>
      </c>
      <c r="I111" s="302" t="s">
        <v>1048</v>
      </c>
      <c r="J111" s="302">
        <v>50</v>
      </c>
      <c r="K111" s="316"/>
    </row>
    <row r="112" ht="15" customHeight="1">
      <c r="B112" s="325"/>
      <c r="C112" s="302" t="s">
        <v>1071</v>
      </c>
      <c r="D112" s="302"/>
      <c r="E112" s="302"/>
      <c r="F112" s="324" t="s">
        <v>1052</v>
      </c>
      <c r="G112" s="302"/>
      <c r="H112" s="302" t="s">
        <v>1086</v>
      </c>
      <c r="I112" s="302" t="s">
        <v>1048</v>
      </c>
      <c r="J112" s="302">
        <v>50</v>
      </c>
      <c r="K112" s="316"/>
    </row>
    <row r="113" ht="15" customHeight="1">
      <c r="B113" s="325"/>
      <c r="C113" s="302" t="s">
        <v>54</v>
      </c>
      <c r="D113" s="302"/>
      <c r="E113" s="302"/>
      <c r="F113" s="324" t="s">
        <v>77</v>
      </c>
      <c r="G113" s="302"/>
      <c r="H113" s="302" t="s">
        <v>1087</v>
      </c>
      <c r="I113" s="302" t="s">
        <v>1048</v>
      </c>
      <c r="J113" s="302">
        <v>20</v>
      </c>
      <c r="K113" s="316"/>
    </row>
    <row r="114" ht="15" customHeight="1">
      <c r="B114" s="325"/>
      <c r="C114" s="302" t="s">
        <v>1088</v>
      </c>
      <c r="D114" s="302"/>
      <c r="E114" s="302"/>
      <c r="F114" s="324" t="s">
        <v>77</v>
      </c>
      <c r="G114" s="302"/>
      <c r="H114" s="302" t="s">
        <v>1089</v>
      </c>
      <c r="I114" s="302" t="s">
        <v>1048</v>
      </c>
      <c r="J114" s="302">
        <v>120</v>
      </c>
      <c r="K114" s="316"/>
    </row>
    <row r="115" ht="15" customHeight="1">
      <c r="B115" s="325"/>
      <c r="C115" s="302" t="s">
        <v>39</v>
      </c>
      <c r="D115" s="302"/>
      <c r="E115" s="302"/>
      <c r="F115" s="324" t="s">
        <v>77</v>
      </c>
      <c r="G115" s="302"/>
      <c r="H115" s="302" t="s">
        <v>1090</v>
      </c>
      <c r="I115" s="302" t="s">
        <v>1081</v>
      </c>
      <c r="J115" s="302"/>
      <c r="K115" s="316"/>
    </row>
    <row r="116" ht="15" customHeight="1">
      <c r="B116" s="325"/>
      <c r="C116" s="302" t="s">
        <v>49</v>
      </c>
      <c r="D116" s="302"/>
      <c r="E116" s="302"/>
      <c r="F116" s="324" t="s">
        <v>77</v>
      </c>
      <c r="G116" s="302"/>
      <c r="H116" s="302" t="s">
        <v>1091</v>
      </c>
      <c r="I116" s="302" t="s">
        <v>1081</v>
      </c>
      <c r="J116" s="302"/>
      <c r="K116" s="316"/>
    </row>
    <row r="117" ht="15" customHeight="1">
      <c r="B117" s="325"/>
      <c r="C117" s="302" t="s">
        <v>58</v>
      </c>
      <c r="D117" s="302"/>
      <c r="E117" s="302"/>
      <c r="F117" s="324" t="s">
        <v>77</v>
      </c>
      <c r="G117" s="302"/>
      <c r="H117" s="302" t="s">
        <v>1092</v>
      </c>
      <c r="I117" s="302" t="s">
        <v>1093</v>
      </c>
      <c r="J117" s="302"/>
      <c r="K117" s="316"/>
    </row>
    <row r="118" ht="15" customHeight="1">
      <c r="B118" s="328"/>
      <c r="C118" s="334"/>
      <c r="D118" s="334"/>
      <c r="E118" s="334"/>
      <c r="F118" s="334"/>
      <c r="G118" s="334"/>
      <c r="H118" s="334"/>
      <c r="I118" s="334"/>
      <c r="J118" s="334"/>
      <c r="K118" s="330"/>
    </row>
    <row r="119" ht="18.75" customHeight="1">
      <c r="B119" s="335"/>
      <c r="C119" s="299"/>
      <c r="D119" s="299"/>
      <c r="E119" s="299"/>
      <c r="F119" s="336"/>
      <c r="G119" s="299"/>
      <c r="H119" s="299"/>
      <c r="I119" s="299"/>
      <c r="J119" s="299"/>
      <c r="K119" s="335"/>
    </row>
    <row r="120" ht="18.75" customHeight="1">
      <c r="B120" s="310"/>
      <c r="C120" s="310"/>
      <c r="D120" s="310"/>
      <c r="E120" s="310"/>
      <c r="F120" s="310"/>
      <c r="G120" s="310"/>
      <c r="H120" s="310"/>
      <c r="I120" s="310"/>
      <c r="J120" s="310"/>
      <c r="K120" s="310"/>
    </row>
    <row r="121" ht="7.5" customHeight="1">
      <c r="B121" s="337"/>
      <c r="C121" s="338"/>
      <c r="D121" s="338"/>
      <c r="E121" s="338"/>
      <c r="F121" s="338"/>
      <c r="G121" s="338"/>
      <c r="H121" s="338"/>
      <c r="I121" s="338"/>
      <c r="J121" s="338"/>
      <c r="K121" s="339"/>
    </row>
    <row r="122" ht="45" customHeight="1">
      <c r="B122" s="340"/>
      <c r="C122" s="293" t="s">
        <v>1094</v>
      </c>
      <c r="D122" s="293"/>
      <c r="E122" s="293"/>
      <c r="F122" s="293"/>
      <c r="G122" s="293"/>
      <c r="H122" s="293"/>
      <c r="I122" s="293"/>
      <c r="J122" s="293"/>
      <c r="K122" s="341"/>
    </row>
    <row r="123" ht="17.25" customHeight="1">
      <c r="B123" s="342"/>
      <c r="C123" s="317" t="s">
        <v>1041</v>
      </c>
      <c r="D123" s="317"/>
      <c r="E123" s="317"/>
      <c r="F123" s="317" t="s">
        <v>1042</v>
      </c>
      <c r="G123" s="318"/>
      <c r="H123" s="317" t="s">
        <v>55</v>
      </c>
      <c r="I123" s="317" t="s">
        <v>58</v>
      </c>
      <c r="J123" s="317" t="s">
        <v>1043</v>
      </c>
      <c r="K123" s="343"/>
    </row>
    <row r="124" ht="17.25" customHeight="1">
      <c r="B124" s="342"/>
      <c r="C124" s="319" t="s">
        <v>1044</v>
      </c>
      <c r="D124" s="319"/>
      <c r="E124" s="319"/>
      <c r="F124" s="320" t="s">
        <v>1045</v>
      </c>
      <c r="G124" s="321"/>
      <c r="H124" s="319"/>
      <c r="I124" s="319"/>
      <c r="J124" s="319" t="s">
        <v>1046</v>
      </c>
      <c r="K124" s="343"/>
    </row>
    <row r="125" ht="5.25" customHeight="1">
      <c r="B125" s="344"/>
      <c r="C125" s="322"/>
      <c r="D125" s="322"/>
      <c r="E125" s="322"/>
      <c r="F125" s="322"/>
      <c r="G125" s="302"/>
      <c r="H125" s="322"/>
      <c r="I125" s="322"/>
      <c r="J125" s="322"/>
      <c r="K125" s="345"/>
    </row>
    <row r="126" ht="15" customHeight="1">
      <c r="B126" s="344"/>
      <c r="C126" s="302" t="s">
        <v>1049</v>
      </c>
      <c r="D126" s="322"/>
      <c r="E126" s="322"/>
      <c r="F126" s="324" t="s">
        <v>77</v>
      </c>
      <c r="G126" s="302"/>
      <c r="H126" s="302" t="s">
        <v>1086</v>
      </c>
      <c r="I126" s="302" t="s">
        <v>1048</v>
      </c>
      <c r="J126" s="302">
        <v>120</v>
      </c>
      <c r="K126" s="346"/>
    </row>
    <row r="127" ht="15" customHeight="1">
      <c r="B127" s="344"/>
      <c r="C127" s="302" t="s">
        <v>1095</v>
      </c>
      <c r="D127" s="302"/>
      <c r="E127" s="302"/>
      <c r="F127" s="324" t="s">
        <v>77</v>
      </c>
      <c r="G127" s="302"/>
      <c r="H127" s="302" t="s">
        <v>1096</v>
      </c>
      <c r="I127" s="302" t="s">
        <v>1048</v>
      </c>
      <c r="J127" s="302" t="s">
        <v>1097</v>
      </c>
      <c r="K127" s="346"/>
    </row>
    <row r="128" ht="15" customHeight="1">
      <c r="B128" s="344"/>
      <c r="C128" s="302" t="s">
        <v>85</v>
      </c>
      <c r="D128" s="302"/>
      <c r="E128" s="302"/>
      <c r="F128" s="324" t="s">
        <v>77</v>
      </c>
      <c r="G128" s="302"/>
      <c r="H128" s="302" t="s">
        <v>1098</v>
      </c>
      <c r="I128" s="302" t="s">
        <v>1048</v>
      </c>
      <c r="J128" s="302" t="s">
        <v>1097</v>
      </c>
      <c r="K128" s="346"/>
    </row>
    <row r="129" ht="15" customHeight="1">
      <c r="B129" s="344"/>
      <c r="C129" s="302" t="s">
        <v>1057</v>
      </c>
      <c r="D129" s="302"/>
      <c r="E129" s="302"/>
      <c r="F129" s="324" t="s">
        <v>1052</v>
      </c>
      <c r="G129" s="302"/>
      <c r="H129" s="302" t="s">
        <v>1058</v>
      </c>
      <c r="I129" s="302" t="s">
        <v>1048</v>
      </c>
      <c r="J129" s="302">
        <v>15</v>
      </c>
      <c r="K129" s="346"/>
    </row>
    <row r="130" ht="15" customHeight="1">
      <c r="B130" s="344"/>
      <c r="C130" s="326" t="s">
        <v>1059</v>
      </c>
      <c r="D130" s="326"/>
      <c r="E130" s="326"/>
      <c r="F130" s="327" t="s">
        <v>1052</v>
      </c>
      <c r="G130" s="326"/>
      <c r="H130" s="326" t="s">
        <v>1060</v>
      </c>
      <c r="I130" s="326" t="s">
        <v>1048</v>
      </c>
      <c r="J130" s="326">
        <v>15</v>
      </c>
      <c r="K130" s="346"/>
    </row>
    <row r="131" ht="15" customHeight="1">
      <c r="B131" s="344"/>
      <c r="C131" s="326" t="s">
        <v>1061</v>
      </c>
      <c r="D131" s="326"/>
      <c r="E131" s="326"/>
      <c r="F131" s="327" t="s">
        <v>1052</v>
      </c>
      <c r="G131" s="326"/>
      <c r="H131" s="326" t="s">
        <v>1062</v>
      </c>
      <c r="I131" s="326" t="s">
        <v>1048</v>
      </c>
      <c r="J131" s="326">
        <v>20</v>
      </c>
      <c r="K131" s="346"/>
    </row>
    <row r="132" ht="15" customHeight="1">
      <c r="B132" s="344"/>
      <c r="C132" s="326" t="s">
        <v>1063</v>
      </c>
      <c r="D132" s="326"/>
      <c r="E132" s="326"/>
      <c r="F132" s="327" t="s">
        <v>1052</v>
      </c>
      <c r="G132" s="326"/>
      <c r="H132" s="326" t="s">
        <v>1064</v>
      </c>
      <c r="I132" s="326" t="s">
        <v>1048</v>
      </c>
      <c r="J132" s="326">
        <v>20</v>
      </c>
      <c r="K132" s="346"/>
    </row>
    <row r="133" ht="15" customHeight="1">
      <c r="B133" s="344"/>
      <c r="C133" s="302" t="s">
        <v>1051</v>
      </c>
      <c r="D133" s="302"/>
      <c r="E133" s="302"/>
      <c r="F133" s="324" t="s">
        <v>1052</v>
      </c>
      <c r="G133" s="302"/>
      <c r="H133" s="302" t="s">
        <v>1086</v>
      </c>
      <c r="I133" s="302" t="s">
        <v>1048</v>
      </c>
      <c r="J133" s="302">
        <v>50</v>
      </c>
      <c r="K133" s="346"/>
    </row>
    <row r="134" ht="15" customHeight="1">
      <c r="B134" s="344"/>
      <c r="C134" s="302" t="s">
        <v>1065</v>
      </c>
      <c r="D134" s="302"/>
      <c r="E134" s="302"/>
      <c r="F134" s="324" t="s">
        <v>1052</v>
      </c>
      <c r="G134" s="302"/>
      <c r="H134" s="302" t="s">
        <v>1086</v>
      </c>
      <c r="I134" s="302" t="s">
        <v>1048</v>
      </c>
      <c r="J134" s="302">
        <v>50</v>
      </c>
      <c r="K134" s="346"/>
    </row>
    <row r="135" ht="15" customHeight="1">
      <c r="B135" s="344"/>
      <c r="C135" s="302" t="s">
        <v>1071</v>
      </c>
      <c r="D135" s="302"/>
      <c r="E135" s="302"/>
      <c r="F135" s="324" t="s">
        <v>1052</v>
      </c>
      <c r="G135" s="302"/>
      <c r="H135" s="302" t="s">
        <v>1086</v>
      </c>
      <c r="I135" s="302" t="s">
        <v>1048</v>
      </c>
      <c r="J135" s="302">
        <v>50</v>
      </c>
      <c r="K135" s="346"/>
    </row>
    <row r="136" ht="15" customHeight="1">
      <c r="B136" s="344"/>
      <c r="C136" s="302" t="s">
        <v>1073</v>
      </c>
      <c r="D136" s="302"/>
      <c r="E136" s="302"/>
      <c r="F136" s="324" t="s">
        <v>1052</v>
      </c>
      <c r="G136" s="302"/>
      <c r="H136" s="302" t="s">
        <v>1086</v>
      </c>
      <c r="I136" s="302" t="s">
        <v>1048</v>
      </c>
      <c r="J136" s="302">
        <v>50</v>
      </c>
      <c r="K136" s="346"/>
    </row>
    <row r="137" ht="15" customHeight="1">
      <c r="B137" s="344"/>
      <c r="C137" s="302" t="s">
        <v>1074</v>
      </c>
      <c r="D137" s="302"/>
      <c r="E137" s="302"/>
      <c r="F137" s="324" t="s">
        <v>1052</v>
      </c>
      <c r="G137" s="302"/>
      <c r="H137" s="302" t="s">
        <v>1099</v>
      </c>
      <c r="I137" s="302" t="s">
        <v>1048</v>
      </c>
      <c r="J137" s="302">
        <v>255</v>
      </c>
      <c r="K137" s="346"/>
    </row>
    <row r="138" ht="15" customHeight="1">
      <c r="B138" s="344"/>
      <c r="C138" s="302" t="s">
        <v>1076</v>
      </c>
      <c r="D138" s="302"/>
      <c r="E138" s="302"/>
      <c r="F138" s="324" t="s">
        <v>77</v>
      </c>
      <c r="G138" s="302"/>
      <c r="H138" s="302" t="s">
        <v>1100</v>
      </c>
      <c r="I138" s="302" t="s">
        <v>1078</v>
      </c>
      <c r="J138" s="302"/>
      <c r="K138" s="346"/>
    </row>
    <row r="139" ht="15" customHeight="1">
      <c r="B139" s="344"/>
      <c r="C139" s="302" t="s">
        <v>1079</v>
      </c>
      <c r="D139" s="302"/>
      <c r="E139" s="302"/>
      <c r="F139" s="324" t="s">
        <v>77</v>
      </c>
      <c r="G139" s="302"/>
      <c r="H139" s="302" t="s">
        <v>1101</v>
      </c>
      <c r="I139" s="302" t="s">
        <v>1081</v>
      </c>
      <c r="J139" s="302"/>
      <c r="K139" s="346"/>
    </row>
    <row r="140" ht="15" customHeight="1">
      <c r="B140" s="344"/>
      <c r="C140" s="302" t="s">
        <v>1082</v>
      </c>
      <c r="D140" s="302"/>
      <c r="E140" s="302"/>
      <c r="F140" s="324" t="s">
        <v>77</v>
      </c>
      <c r="G140" s="302"/>
      <c r="H140" s="302" t="s">
        <v>1082</v>
      </c>
      <c r="I140" s="302" t="s">
        <v>1081</v>
      </c>
      <c r="J140" s="302"/>
      <c r="K140" s="346"/>
    </row>
    <row r="141" ht="15" customHeight="1">
      <c r="B141" s="344"/>
      <c r="C141" s="302" t="s">
        <v>39</v>
      </c>
      <c r="D141" s="302"/>
      <c r="E141" s="302"/>
      <c r="F141" s="324" t="s">
        <v>77</v>
      </c>
      <c r="G141" s="302"/>
      <c r="H141" s="302" t="s">
        <v>1102</v>
      </c>
      <c r="I141" s="302" t="s">
        <v>1081</v>
      </c>
      <c r="J141" s="302"/>
      <c r="K141" s="346"/>
    </row>
    <row r="142" ht="15" customHeight="1">
      <c r="B142" s="344"/>
      <c r="C142" s="302" t="s">
        <v>1103</v>
      </c>
      <c r="D142" s="302"/>
      <c r="E142" s="302"/>
      <c r="F142" s="324" t="s">
        <v>77</v>
      </c>
      <c r="G142" s="302"/>
      <c r="H142" s="302" t="s">
        <v>1104</v>
      </c>
      <c r="I142" s="302" t="s">
        <v>1081</v>
      </c>
      <c r="J142" s="302"/>
      <c r="K142" s="346"/>
    </row>
    <row r="143" ht="15" customHeight="1">
      <c r="B143" s="347"/>
      <c r="C143" s="348"/>
      <c r="D143" s="348"/>
      <c r="E143" s="348"/>
      <c r="F143" s="348"/>
      <c r="G143" s="348"/>
      <c r="H143" s="348"/>
      <c r="I143" s="348"/>
      <c r="J143" s="348"/>
      <c r="K143" s="349"/>
    </row>
    <row r="144" ht="18.75" customHeight="1">
      <c r="B144" s="299"/>
      <c r="C144" s="299"/>
      <c r="D144" s="299"/>
      <c r="E144" s="299"/>
      <c r="F144" s="336"/>
      <c r="G144" s="299"/>
      <c r="H144" s="299"/>
      <c r="I144" s="299"/>
      <c r="J144" s="299"/>
      <c r="K144" s="299"/>
    </row>
    <row r="145" ht="18.75" customHeight="1">
      <c r="B145" s="310"/>
      <c r="C145" s="310"/>
      <c r="D145" s="310"/>
      <c r="E145" s="310"/>
      <c r="F145" s="310"/>
      <c r="G145" s="310"/>
      <c r="H145" s="310"/>
      <c r="I145" s="310"/>
      <c r="J145" s="310"/>
      <c r="K145" s="310"/>
    </row>
    <row r="146" ht="7.5" customHeight="1">
      <c r="B146" s="311"/>
      <c r="C146" s="312"/>
      <c r="D146" s="312"/>
      <c r="E146" s="312"/>
      <c r="F146" s="312"/>
      <c r="G146" s="312"/>
      <c r="H146" s="312"/>
      <c r="I146" s="312"/>
      <c r="J146" s="312"/>
      <c r="K146" s="313"/>
    </row>
    <row r="147" ht="45" customHeight="1">
      <c r="B147" s="314"/>
      <c r="C147" s="315" t="s">
        <v>1105</v>
      </c>
      <c r="D147" s="315"/>
      <c r="E147" s="315"/>
      <c r="F147" s="315"/>
      <c r="G147" s="315"/>
      <c r="H147" s="315"/>
      <c r="I147" s="315"/>
      <c r="J147" s="315"/>
      <c r="K147" s="316"/>
    </row>
    <row r="148" ht="17.25" customHeight="1">
      <c r="B148" s="314"/>
      <c r="C148" s="317" t="s">
        <v>1041</v>
      </c>
      <c r="D148" s="317"/>
      <c r="E148" s="317"/>
      <c r="F148" s="317" t="s">
        <v>1042</v>
      </c>
      <c r="G148" s="318"/>
      <c r="H148" s="317" t="s">
        <v>55</v>
      </c>
      <c r="I148" s="317" t="s">
        <v>58</v>
      </c>
      <c r="J148" s="317" t="s">
        <v>1043</v>
      </c>
      <c r="K148" s="316"/>
    </row>
    <row r="149" ht="17.25" customHeight="1">
      <c r="B149" s="314"/>
      <c r="C149" s="319" t="s">
        <v>1044</v>
      </c>
      <c r="D149" s="319"/>
      <c r="E149" s="319"/>
      <c r="F149" s="320" t="s">
        <v>1045</v>
      </c>
      <c r="G149" s="321"/>
      <c r="H149" s="319"/>
      <c r="I149" s="319"/>
      <c r="J149" s="319" t="s">
        <v>1046</v>
      </c>
      <c r="K149" s="316"/>
    </row>
    <row r="150" ht="5.25" customHeight="1">
      <c r="B150" s="325"/>
      <c r="C150" s="322"/>
      <c r="D150" s="322"/>
      <c r="E150" s="322"/>
      <c r="F150" s="322"/>
      <c r="G150" s="323"/>
      <c r="H150" s="322"/>
      <c r="I150" s="322"/>
      <c r="J150" s="322"/>
      <c r="K150" s="346"/>
    </row>
    <row r="151" ht="15" customHeight="1">
      <c r="B151" s="325"/>
      <c r="C151" s="350" t="s">
        <v>1049</v>
      </c>
      <c r="D151" s="302"/>
      <c r="E151" s="302"/>
      <c r="F151" s="351" t="s">
        <v>77</v>
      </c>
      <c r="G151" s="302"/>
      <c r="H151" s="350" t="s">
        <v>1086</v>
      </c>
      <c r="I151" s="350" t="s">
        <v>1048</v>
      </c>
      <c r="J151" s="350">
        <v>120</v>
      </c>
      <c r="K151" s="346"/>
    </row>
    <row r="152" ht="15" customHeight="1">
      <c r="B152" s="325"/>
      <c r="C152" s="350" t="s">
        <v>1095</v>
      </c>
      <c r="D152" s="302"/>
      <c r="E152" s="302"/>
      <c r="F152" s="351" t="s">
        <v>77</v>
      </c>
      <c r="G152" s="302"/>
      <c r="H152" s="350" t="s">
        <v>1106</v>
      </c>
      <c r="I152" s="350" t="s">
        <v>1048</v>
      </c>
      <c r="J152" s="350" t="s">
        <v>1097</v>
      </c>
      <c r="K152" s="346"/>
    </row>
    <row r="153" ht="15" customHeight="1">
      <c r="B153" s="325"/>
      <c r="C153" s="350" t="s">
        <v>85</v>
      </c>
      <c r="D153" s="302"/>
      <c r="E153" s="302"/>
      <c r="F153" s="351" t="s">
        <v>77</v>
      </c>
      <c r="G153" s="302"/>
      <c r="H153" s="350" t="s">
        <v>1107</v>
      </c>
      <c r="I153" s="350" t="s">
        <v>1048</v>
      </c>
      <c r="J153" s="350" t="s">
        <v>1097</v>
      </c>
      <c r="K153" s="346"/>
    </row>
    <row r="154" ht="15" customHeight="1">
      <c r="B154" s="325"/>
      <c r="C154" s="350" t="s">
        <v>1051</v>
      </c>
      <c r="D154" s="302"/>
      <c r="E154" s="302"/>
      <c r="F154" s="351" t="s">
        <v>1052</v>
      </c>
      <c r="G154" s="302"/>
      <c r="H154" s="350" t="s">
        <v>1086</v>
      </c>
      <c r="I154" s="350" t="s">
        <v>1048</v>
      </c>
      <c r="J154" s="350">
        <v>50</v>
      </c>
      <c r="K154" s="346"/>
    </row>
    <row r="155" ht="15" customHeight="1">
      <c r="B155" s="325"/>
      <c r="C155" s="350" t="s">
        <v>1054</v>
      </c>
      <c r="D155" s="302"/>
      <c r="E155" s="302"/>
      <c r="F155" s="351" t="s">
        <v>77</v>
      </c>
      <c r="G155" s="302"/>
      <c r="H155" s="350" t="s">
        <v>1086</v>
      </c>
      <c r="I155" s="350" t="s">
        <v>1056</v>
      </c>
      <c r="J155" s="350"/>
      <c r="K155" s="346"/>
    </row>
    <row r="156" ht="15" customHeight="1">
      <c r="B156" s="325"/>
      <c r="C156" s="350" t="s">
        <v>1065</v>
      </c>
      <c r="D156" s="302"/>
      <c r="E156" s="302"/>
      <c r="F156" s="351" t="s">
        <v>1052</v>
      </c>
      <c r="G156" s="302"/>
      <c r="H156" s="350" t="s">
        <v>1086</v>
      </c>
      <c r="I156" s="350" t="s">
        <v>1048</v>
      </c>
      <c r="J156" s="350">
        <v>50</v>
      </c>
      <c r="K156" s="346"/>
    </row>
    <row r="157" ht="15" customHeight="1">
      <c r="B157" s="325"/>
      <c r="C157" s="350" t="s">
        <v>1073</v>
      </c>
      <c r="D157" s="302"/>
      <c r="E157" s="302"/>
      <c r="F157" s="351" t="s">
        <v>1052</v>
      </c>
      <c r="G157" s="302"/>
      <c r="H157" s="350" t="s">
        <v>1086</v>
      </c>
      <c r="I157" s="350" t="s">
        <v>1048</v>
      </c>
      <c r="J157" s="350">
        <v>50</v>
      </c>
      <c r="K157" s="346"/>
    </row>
    <row r="158" ht="15" customHeight="1">
      <c r="B158" s="325"/>
      <c r="C158" s="350" t="s">
        <v>1071</v>
      </c>
      <c r="D158" s="302"/>
      <c r="E158" s="302"/>
      <c r="F158" s="351" t="s">
        <v>1052</v>
      </c>
      <c r="G158" s="302"/>
      <c r="H158" s="350" t="s">
        <v>1086</v>
      </c>
      <c r="I158" s="350" t="s">
        <v>1048</v>
      </c>
      <c r="J158" s="350">
        <v>50</v>
      </c>
      <c r="K158" s="346"/>
    </row>
    <row r="159" ht="15" customHeight="1">
      <c r="B159" s="325"/>
      <c r="C159" s="350" t="s">
        <v>145</v>
      </c>
      <c r="D159" s="302"/>
      <c r="E159" s="302"/>
      <c r="F159" s="351" t="s">
        <v>77</v>
      </c>
      <c r="G159" s="302"/>
      <c r="H159" s="350" t="s">
        <v>1108</v>
      </c>
      <c r="I159" s="350" t="s">
        <v>1048</v>
      </c>
      <c r="J159" s="350" t="s">
        <v>1109</v>
      </c>
      <c r="K159" s="346"/>
    </row>
    <row r="160" ht="15" customHeight="1">
      <c r="B160" s="325"/>
      <c r="C160" s="350" t="s">
        <v>1110</v>
      </c>
      <c r="D160" s="302"/>
      <c r="E160" s="302"/>
      <c r="F160" s="351" t="s">
        <v>77</v>
      </c>
      <c r="G160" s="302"/>
      <c r="H160" s="350" t="s">
        <v>1111</v>
      </c>
      <c r="I160" s="350" t="s">
        <v>1081</v>
      </c>
      <c r="J160" s="350"/>
      <c r="K160" s="346"/>
    </row>
    <row r="161" ht="15" customHeight="1">
      <c r="B161" s="352"/>
      <c r="C161" s="334"/>
      <c r="D161" s="334"/>
      <c r="E161" s="334"/>
      <c r="F161" s="334"/>
      <c r="G161" s="334"/>
      <c r="H161" s="334"/>
      <c r="I161" s="334"/>
      <c r="J161" s="334"/>
      <c r="K161" s="353"/>
    </row>
    <row r="162" ht="18.75" customHeight="1">
      <c r="B162" s="299"/>
      <c r="C162" s="302"/>
      <c r="D162" s="302"/>
      <c r="E162" s="302"/>
      <c r="F162" s="324"/>
      <c r="G162" s="302"/>
      <c r="H162" s="302"/>
      <c r="I162" s="302"/>
      <c r="J162" s="302"/>
      <c r="K162" s="299"/>
    </row>
    <row r="163" ht="18.75" customHeight="1">
      <c r="B163" s="310"/>
      <c r="C163" s="310"/>
      <c r="D163" s="310"/>
      <c r="E163" s="310"/>
      <c r="F163" s="310"/>
      <c r="G163" s="310"/>
      <c r="H163" s="310"/>
      <c r="I163" s="310"/>
      <c r="J163" s="310"/>
      <c r="K163" s="310"/>
    </row>
    <row r="164" ht="7.5" customHeight="1">
      <c r="B164" s="289"/>
      <c r="C164" s="290"/>
      <c r="D164" s="290"/>
      <c r="E164" s="290"/>
      <c r="F164" s="290"/>
      <c r="G164" s="290"/>
      <c r="H164" s="290"/>
      <c r="I164" s="290"/>
      <c r="J164" s="290"/>
      <c r="K164" s="291"/>
    </row>
    <row r="165" ht="45" customHeight="1">
      <c r="B165" s="292"/>
      <c r="C165" s="293" t="s">
        <v>1112</v>
      </c>
      <c r="D165" s="293"/>
      <c r="E165" s="293"/>
      <c r="F165" s="293"/>
      <c r="G165" s="293"/>
      <c r="H165" s="293"/>
      <c r="I165" s="293"/>
      <c r="J165" s="293"/>
      <c r="K165" s="294"/>
    </row>
    <row r="166" ht="17.25" customHeight="1">
      <c r="B166" s="292"/>
      <c r="C166" s="317" t="s">
        <v>1041</v>
      </c>
      <c r="D166" s="317"/>
      <c r="E166" s="317"/>
      <c r="F166" s="317" t="s">
        <v>1042</v>
      </c>
      <c r="G166" s="354"/>
      <c r="H166" s="355" t="s">
        <v>55</v>
      </c>
      <c r="I166" s="355" t="s">
        <v>58</v>
      </c>
      <c r="J166" s="317" t="s">
        <v>1043</v>
      </c>
      <c r="K166" s="294"/>
    </row>
    <row r="167" ht="17.25" customHeight="1">
      <c r="B167" s="295"/>
      <c r="C167" s="319" t="s">
        <v>1044</v>
      </c>
      <c r="D167" s="319"/>
      <c r="E167" s="319"/>
      <c r="F167" s="320" t="s">
        <v>1045</v>
      </c>
      <c r="G167" s="356"/>
      <c r="H167" s="357"/>
      <c r="I167" s="357"/>
      <c r="J167" s="319" t="s">
        <v>1046</v>
      </c>
      <c r="K167" s="297"/>
    </row>
    <row r="168" ht="5.25" customHeight="1">
      <c r="B168" s="325"/>
      <c r="C168" s="322"/>
      <c r="D168" s="322"/>
      <c r="E168" s="322"/>
      <c r="F168" s="322"/>
      <c r="G168" s="323"/>
      <c r="H168" s="322"/>
      <c r="I168" s="322"/>
      <c r="J168" s="322"/>
      <c r="K168" s="346"/>
    </row>
    <row r="169" ht="15" customHeight="1">
      <c r="B169" s="325"/>
      <c r="C169" s="302" t="s">
        <v>1049</v>
      </c>
      <c r="D169" s="302"/>
      <c r="E169" s="302"/>
      <c r="F169" s="324" t="s">
        <v>77</v>
      </c>
      <c r="G169" s="302"/>
      <c r="H169" s="302" t="s">
        <v>1086</v>
      </c>
      <c r="I169" s="302" t="s">
        <v>1048</v>
      </c>
      <c r="J169" s="302">
        <v>120</v>
      </c>
      <c r="K169" s="346"/>
    </row>
    <row r="170" ht="15" customHeight="1">
      <c r="B170" s="325"/>
      <c r="C170" s="302" t="s">
        <v>1095</v>
      </c>
      <c r="D170" s="302"/>
      <c r="E170" s="302"/>
      <c r="F170" s="324" t="s">
        <v>77</v>
      </c>
      <c r="G170" s="302"/>
      <c r="H170" s="302" t="s">
        <v>1096</v>
      </c>
      <c r="I170" s="302" t="s">
        <v>1048</v>
      </c>
      <c r="J170" s="302" t="s">
        <v>1097</v>
      </c>
      <c r="K170" s="346"/>
    </row>
    <row r="171" ht="15" customHeight="1">
      <c r="B171" s="325"/>
      <c r="C171" s="302" t="s">
        <v>85</v>
      </c>
      <c r="D171" s="302"/>
      <c r="E171" s="302"/>
      <c r="F171" s="324" t="s">
        <v>77</v>
      </c>
      <c r="G171" s="302"/>
      <c r="H171" s="302" t="s">
        <v>1113</v>
      </c>
      <c r="I171" s="302" t="s">
        <v>1048</v>
      </c>
      <c r="J171" s="302" t="s">
        <v>1097</v>
      </c>
      <c r="K171" s="346"/>
    </row>
    <row r="172" ht="15" customHeight="1">
      <c r="B172" s="325"/>
      <c r="C172" s="302" t="s">
        <v>1051</v>
      </c>
      <c r="D172" s="302"/>
      <c r="E172" s="302"/>
      <c r="F172" s="324" t="s">
        <v>1052</v>
      </c>
      <c r="G172" s="302"/>
      <c r="H172" s="302" t="s">
        <v>1113</v>
      </c>
      <c r="I172" s="302" t="s">
        <v>1048</v>
      </c>
      <c r="J172" s="302">
        <v>50</v>
      </c>
      <c r="K172" s="346"/>
    </row>
    <row r="173" ht="15" customHeight="1">
      <c r="B173" s="325"/>
      <c r="C173" s="302" t="s">
        <v>1054</v>
      </c>
      <c r="D173" s="302"/>
      <c r="E173" s="302"/>
      <c r="F173" s="324" t="s">
        <v>77</v>
      </c>
      <c r="G173" s="302"/>
      <c r="H173" s="302" t="s">
        <v>1113</v>
      </c>
      <c r="I173" s="302" t="s">
        <v>1056</v>
      </c>
      <c r="J173" s="302"/>
      <c r="K173" s="346"/>
    </row>
    <row r="174" ht="15" customHeight="1">
      <c r="B174" s="325"/>
      <c r="C174" s="302" t="s">
        <v>1065</v>
      </c>
      <c r="D174" s="302"/>
      <c r="E174" s="302"/>
      <c r="F174" s="324" t="s">
        <v>1052</v>
      </c>
      <c r="G174" s="302"/>
      <c r="H174" s="302" t="s">
        <v>1113</v>
      </c>
      <c r="I174" s="302" t="s">
        <v>1048</v>
      </c>
      <c r="J174" s="302">
        <v>50</v>
      </c>
      <c r="K174" s="346"/>
    </row>
    <row r="175" ht="15" customHeight="1">
      <c r="B175" s="325"/>
      <c r="C175" s="302" t="s">
        <v>1073</v>
      </c>
      <c r="D175" s="302"/>
      <c r="E175" s="302"/>
      <c r="F175" s="324" t="s">
        <v>1052</v>
      </c>
      <c r="G175" s="302"/>
      <c r="H175" s="302" t="s">
        <v>1113</v>
      </c>
      <c r="I175" s="302" t="s">
        <v>1048</v>
      </c>
      <c r="J175" s="302">
        <v>50</v>
      </c>
      <c r="K175" s="346"/>
    </row>
    <row r="176" ht="15" customHeight="1">
      <c r="B176" s="325"/>
      <c r="C176" s="302" t="s">
        <v>1071</v>
      </c>
      <c r="D176" s="302"/>
      <c r="E176" s="302"/>
      <c r="F176" s="324" t="s">
        <v>1052</v>
      </c>
      <c r="G176" s="302"/>
      <c r="H176" s="302" t="s">
        <v>1113</v>
      </c>
      <c r="I176" s="302" t="s">
        <v>1048</v>
      </c>
      <c r="J176" s="302">
        <v>50</v>
      </c>
      <c r="K176" s="346"/>
    </row>
    <row r="177" ht="15" customHeight="1">
      <c r="B177" s="325"/>
      <c r="C177" s="302" t="s">
        <v>149</v>
      </c>
      <c r="D177" s="302"/>
      <c r="E177" s="302"/>
      <c r="F177" s="324" t="s">
        <v>77</v>
      </c>
      <c r="G177" s="302"/>
      <c r="H177" s="302" t="s">
        <v>1114</v>
      </c>
      <c r="I177" s="302" t="s">
        <v>1115</v>
      </c>
      <c r="J177" s="302"/>
      <c r="K177" s="346"/>
    </row>
    <row r="178" ht="15" customHeight="1">
      <c r="B178" s="325"/>
      <c r="C178" s="302" t="s">
        <v>58</v>
      </c>
      <c r="D178" s="302"/>
      <c r="E178" s="302"/>
      <c r="F178" s="324" t="s">
        <v>77</v>
      </c>
      <c r="G178" s="302"/>
      <c r="H178" s="302" t="s">
        <v>1116</v>
      </c>
      <c r="I178" s="302" t="s">
        <v>1117</v>
      </c>
      <c r="J178" s="302">
        <v>1</v>
      </c>
      <c r="K178" s="346"/>
    </row>
    <row r="179" ht="15" customHeight="1">
      <c r="B179" s="325"/>
      <c r="C179" s="302" t="s">
        <v>54</v>
      </c>
      <c r="D179" s="302"/>
      <c r="E179" s="302"/>
      <c r="F179" s="324" t="s">
        <v>77</v>
      </c>
      <c r="G179" s="302"/>
      <c r="H179" s="302" t="s">
        <v>1118</v>
      </c>
      <c r="I179" s="302" t="s">
        <v>1048</v>
      </c>
      <c r="J179" s="302">
        <v>20</v>
      </c>
      <c r="K179" s="346"/>
    </row>
    <row r="180" ht="15" customHeight="1">
      <c r="B180" s="325"/>
      <c r="C180" s="302" t="s">
        <v>55</v>
      </c>
      <c r="D180" s="302"/>
      <c r="E180" s="302"/>
      <c r="F180" s="324" t="s">
        <v>77</v>
      </c>
      <c r="G180" s="302"/>
      <c r="H180" s="302" t="s">
        <v>1119</v>
      </c>
      <c r="I180" s="302" t="s">
        <v>1048</v>
      </c>
      <c r="J180" s="302">
        <v>255</v>
      </c>
      <c r="K180" s="346"/>
    </row>
    <row r="181" ht="15" customHeight="1">
      <c r="B181" s="325"/>
      <c r="C181" s="302" t="s">
        <v>150</v>
      </c>
      <c r="D181" s="302"/>
      <c r="E181" s="302"/>
      <c r="F181" s="324" t="s">
        <v>77</v>
      </c>
      <c r="G181" s="302"/>
      <c r="H181" s="302" t="s">
        <v>1011</v>
      </c>
      <c r="I181" s="302" t="s">
        <v>1048</v>
      </c>
      <c r="J181" s="302">
        <v>10</v>
      </c>
      <c r="K181" s="346"/>
    </row>
    <row r="182" ht="15" customHeight="1">
      <c r="B182" s="325"/>
      <c r="C182" s="302" t="s">
        <v>151</v>
      </c>
      <c r="D182" s="302"/>
      <c r="E182" s="302"/>
      <c r="F182" s="324" t="s">
        <v>77</v>
      </c>
      <c r="G182" s="302"/>
      <c r="H182" s="302" t="s">
        <v>1120</v>
      </c>
      <c r="I182" s="302" t="s">
        <v>1081</v>
      </c>
      <c r="J182" s="302"/>
      <c r="K182" s="346"/>
    </row>
    <row r="183" ht="15" customHeight="1">
      <c r="B183" s="325"/>
      <c r="C183" s="302" t="s">
        <v>1121</v>
      </c>
      <c r="D183" s="302"/>
      <c r="E183" s="302"/>
      <c r="F183" s="324" t="s">
        <v>77</v>
      </c>
      <c r="G183" s="302"/>
      <c r="H183" s="302" t="s">
        <v>1122</v>
      </c>
      <c r="I183" s="302" t="s">
        <v>1081</v>
      </c>
      <c r="J183" s="302"/>
      <c r="K183" s="346"/>
    </row>
    <row r="184" ht="15" customHeight="1">
      <c r="B184" s="325"/>
      <c r="C184" s="302" t="s">
        <v>1110</v>
      </c>
      <c r="D184" s="302"/>
      <c r="E184" s="302"/>
      <c r="F184" s="324" t="s">
        <v>77</v>
      </c>
      <c r="G184" s="302"/>
      <c r="H184" s="302" t="s">
        <v>1123</v>
      </c>
      <c r="I184" s="302" t="s">
        <v>1081</v>
      </c>
      <c r="J184" s="302"/>
      <c r="K184" s="346"/>
    </row>
    <row r="185" ht="15" customHeight="1">
      <c r="B185" s="325"/>
      <c r="C185" s="302" t="s">
        <v>153</v>
      </c>
      <c r="D185" s="302"/>
      <c r="E185" s="302"/>
      <c r="F185" s="324" t="s">
        <v>1052</v>
      </c>
      <c r="G185" s="302"/>
      <c r="H185" s="302" t="s">
        <v>1124</v>
      </c>
      <c r="I185" s="302" t="s">
        <v>1048</v>
      </c>
      <c r="J185" s="302">
        <v>50</v>
      </c>
      <c r="K185" s="346"/>
    </row>
    <row r="186" ht="15" customHeight="1">
      <c r="B186" s="325"/>
      <c r="C186" s="302" t="s">
        <v>1125</v>
      </c>
      <c r="D186" s="302"/>
      <c r="E186" s="302"/>
      <c r="F186" s="324" t="s">
        <v>1052</v>
      </c>
      <c r="G186" s="302"/>
      <c r="H186" s="302" t="s">
        <v>1126</v>
      </c>
      <c r="I186" s="302" t="s">
        <v>1127</v>
      </c>
      <c r="J186" s="302"/>
      <c r="K186" s="346"/>
    </row>
    <row r="187" ht="15" customHeight="1">
      <c r="B187" s="325"/>
      <c r="C187" s="302" t="s">
        <v>1128</v>
      </c>
      <c r="D187" s="302"/>
      <c r="E187" s="302"/>
      <c r="F187" s="324" t="s">
        <v>1052</v>
      </c>
      <c r="G187" s="302"/>
      <c r="H187" s="302" t="s">
        <v>1129</v>
      </c>
      <c r="I187" s="302" t="s">
        <v>1127</v>
      </c>
      <c r="J187" s="302"/>
      <c r="K187" s="346"/>
    </row>
    <row r="188" ht="15" customHeight="1">
      <c r="B188" s="325"/>
      <c r="C188" s="302" t="s">
        <v>1130</v>
      </c>
      <c r="D188" s="302"/>
      <c r="E188" s="302"/>
      <c r="F188" s="324" t="s">
        <v>1052</v>
      </c>
      <c r="G188" s="302"/>
      <c r="H188" s="302" t="s">
        <v>1131</v>
      </c>
      <c r="I188" s="302" t="s">
        <v>1127</v>
      </c>
      <c r="J188" s="302"/>
      <c r="K188" s="346"/>
    </row>
    <row r="189" ht="15" customHeight="1">
      <c r="B189" s="325"/>
      <c r="C189" s="358" t="s">
        <v>1132</v>
      </c>
      <c r="D189" s="302"/>
      <c r="E189" s="302"/>
      <c r="F189" s="324" t="s">
        <v>1052</v>
      </c>
      <c r="G189" s="302"/>
      <c r="H189" s="302" t="s">
        <v>1133</v>
      </c>
      <c r="I189" s="302" t="s">
        <v>1134</v>
      </c>
      <c r="J189" s="359" t="s">
        <v>1135</v>
      </c>
      <c r="K189" s="346"/>
    </row>
    <row r="190" ht="15" customHeight="1">
      <c r="B190" s="325"/>
      <c r="C190" s="309" t="s">
        <v>43</v>
      </c>
      <c r="D190" s="302"/>
      <c r="E190" s="302"/>
      <c r="F190" s="324" t="s">
        <v>77</v>
      </c>
      <c r="G190" s="302"/>
      <c r="H190" s="299" t="s">
        <v>1136</v>
      </c>
      <c r="I190" s="302" t="s">
        <v>1137</v>
      </c>
      <c r="J190" s="302"/>
      <c r="K190" s="346"/>
    </row>
    <row r="191" ht="15" customHeight="1">
      <c r="B191" s="325"/>
      <c r="C191" s="309" t="s">
        <v>1138</v>
      </c>
      <c r="D191" s="302"/>
      <c r="E191" s="302"/>
      <c r="F191" s="324" t="s">
        <v>77</v>
      </c>
      <c r="G191" s="302"/>
      <c r="H191" s="302" t="s">
        <v>1139</v>
      </c>
      <c r="I191" s="302" t="s">
        <v>1081</v>
      </c>
      <c r="J191" s="302"/>
      <c r="K191" s="346"/>
    </row>
    <row r="192" ht="15" customHeight="1">
      <c r="B192" s="325"/>
      <c r="C192" s="309" t="s">
        <v>1140</v>
      </c>
      <c r="D192" s="302"/>
      <c r="E192" s="302"/>
      <c r="F192" s="324" t="s">
        <v>77</v>
      </c>
      <c r="G192" s="302"/>
      <c r="H192" s="302" t="s">
        <v>1141</v>
      </c>
      <c r="I192" s="302" t="s">
        <v>1081</v>
      </c>
      <c r="J192" s="302"/>
      <c r="K192" s="346"/>
    </row>
    <row r="193" ht="15" customHeight="1">
      <c r="B193" s="325"/>
      <c r="C193" s="309" t="s">
        <v>1142</v>
      </c>
      <c r="D193" s="302"/>
      <c r="E193" s="302"/>
      <c r="F193" s="324" t="s">
        <v>1052</v>
      </c>
      <c r="G193" s="302"/>
      <c r="H193" s="302" t="s">
        <v>1143</v>
      </c>
      <c r="I193" s="302" t="s">
        <v>1081</v>
      </c>
      <c r="J193" s="302"/>
      <c r="K193" s="346"/>
    </row>
    <row r="194" ht="15" customHeight="1">
      <c r="B194" s="352"/>
      <c r="C194" s="360"/>
      <c r="D194" s="334"/>
      <c r="E194" s="334"/>
      <c r="F194" s="334"/>
      <c r="G194" s="334"/>
      <c r="H194" s="334"/>
      <c r="I194" s="334"/>
      <c r="J194" s="334"/>
      <c r="K194" s="353"/>
    </row>
    <row r="195" ht="18.75" customHeight="1">
      <c r="B195" s="299"/>
      <c r="C195" s="302"/>
      <c r="D195" s="302"/>
      <c r="E195" s="302"/>
      <c r="F195" s="324"/>
      <c r="G195" s="302"/>
      <c r="H195" s="302"/>
      <c r="I195" s="302"/>
      <c r="J195" s="302"/>
      <c r="K195" s="299"/>
    </row>
    <row r="196" ht="18.75" customHeight="1">
      <c r="B196" s="299"/>
      <c r="C196" s="302"/>
      <c r="D196" s="302"/>
      <c r="E196" s="302"/>
      <c r="F196" s="324"/>
      <c r="G196" s="302"/>
      <c r="H196" s="302"/>
      <c r="I196" s="302"/>
      <c r="J196" s="302"/>
      <c r="K196" s="299"/>
    </row>
    <row r="197" ht="18.75" customHeight="1">
      <c r="B197" s="310"/>
      <c r="C197" s="310"/>
      <c r="D197" s="310"/>
      <c r="E197" s="310"/>
      <c r="F197" s="310"/>
      <c r="G197" s="310"/>
      <c r="H197" s="310"/>
      <c r="I197" s="310"/>
      <c r="J197" s="310"/>
      <c r="K197" s="310"/>
    </row>
    <row r="198" ht="13.5">
      <c r="B198" s="289"/>
      <c r="C198" s="290"/>
      <c r="D198" s="290"/>
      <c r="E198" s="290"/>
      <c r="F198" s="290"/>
      <c r="G198" s="290"/>
      <c r="H198" s="290"/>
      <c r="I198" s="290"/>
      <c r="J198" s="290"/>
      <c r="K198" s="291"/>
    </row>
    <row r="199" ht="21">
      <c r="B199" s="292"/>
      <c r="C199" s="293" t="s">
        <v>1144</v>
      </c>
      <c r="D199" s="293"/>
      <c r="E199" s="293"/>
      <c r="F199" s="293"/>
      <c r="G199" s="293"/>
      <c r="H199" s="293"/>
      <c r="I199" s="293"/>
      <c r="J199" s="293"/>
      <c r="K199" s="294"/>
    </row>
    <row r="200" ht="25.5" customHeight="1">
      <c r="B200" s="292"/>
      <c r="C200" s="361" t="s">
        <v>1145</v>
      </c>
      <c r="D200" s="361"/>
      <c r="E200" s="361"/>
      <c r="F200" s="361" t="s">
        <v>1146</v>
      </c>
      <c r="G200" s="362"/>
      <c r="H200" s="361" t="s">
        <v>1147</v>
      </c>
      <c r="I200" s="361"/>
      <c r="J200" s="361"/>
      <c r="K200" s="294"/>
    </row>
    <row r="201" ht="5.25" customHeight="1">
      <c r="B201" s="325"/>
      <c r="C201" s="322"/>
      <c r="D201" s="322"/>
      <c r="E201" s="322"/>
      <c r="F201" s="322"/>
      <c r="G201" s="302"/>
      <c r="H201" s="322"/>
      <c r="I201" s="322"/>
      <c r="J201" s="322"/>
      <c r="K201" s="346"/>
    </row>
    <row r="202" ht="15" customHeight="1">
      <c r="B202" s="325"/>
      <c r="C202" s="302" t="s">
        <v>1137</v>
      </c>
      <c r="D202" s="302"/>
      <c r="E202" s="302"/>
      <c r="F202" s="324" t="s">
        <v>44</v>
      </c>
      <c r="G202" s="302"/>
      <c r="H202" s="302" t="s">
        <v>1148</v>
      </c>
      <c r="I202" s="302"/>
      <c r="J202" s="302"/>
      <c r="K202" s="346"/>
    </row>
    <row r="203" ht="15" customHeight="1">
      <c r="B203" s="325"/>
      <c r="C203" s="331"/>
      <c r="D203" s="302"/>
      <c r="E203" s="302"/>
      <c r="F203" s="324" t="s">
        <v>45</v>
      </c>
      <c r="G203" s="302"/>
      <c r="H203" s="302" t="s">
        <v>1149</v>
      </c>
      <c r="I203" s="302"/>
      <c r="J203" s="302"/>
      <c r="K203" s="346"/>
    </row>
    <row r="204" ht="15" customHeight="1">
      <c r="B204" s="325"/>
      <c r="C204" s="331"/>
      <c r="D204" s="302"/>
      <c r="E204" s="302"/>
      <c r="F204" s="324" t="s">
        <v>48</v>
      </c>
      <c r="G204" s="302"/>
      <c r="H204" s="302" t="s">
        <v>1150</v>
      </c>
      <c r="I204" s="302"/>
      <c r="J204" s="302"/>
      <c r="K204" s="346"/>
    </row>
    <row r="205" ht="15" customHeight="1">
      <c r="B205" s="325"/>
      <c r="C205" s="302"/>
      <c r="D205" s="302"/>
      <c r="E205" s="302"/>
      <c r="F205" s="324" t="s">
        <v>46</v>
      </c>
      <c r="G205" s="302"/>
      <c r="H205" s="302" t="s">
        <v>1151</v>
      </c>
      <c r="I205" s="302"/>
      <c r="J205" s="302"/>
      <c r="K205" s="346"/>
    </row>
    <row r="206" ht="15" customHeight="1">
      <c r="B206" s="325"/>
      <c r="C206" s="302"/>
      <c r="D206" s="302"/>
      <c r="E206" s="302"/>
      <c r="F206" s="324" t="s">
        <v>47</v>
      </c>
      <c r="G206" s="302"/>
      <c r="H206" s="302" t="s">
        <v>1152</v>
      </c>
      <c r="I206" s="302"/>
      <c r="J206" s="302"/>
      <c r="K206" s="346"/>
    </row>
    <row r="207" ht="15" customHeight="1">
      <c r="B207" s="325"/>
      <c r="C207" s="302"/>
      <c r="D207" s="302"/>
      <c r="E207" s="302"/>
      <c r="F207" s="324"/>
      <c r="G207" s="302"/>
      <c r="H207" s="302"/>
      <c r="I207" s="302"/>
      <c r="J207" s="302"/>
      <c r="K207" s="346"/>
    </row>
    <row r="208" ht="15" customHeight="1">
      <c r="B208" s="325"/>
      <c r="C208" s="302" t="s">
        <v>1093</v>
      </c>
      <c r="D208" s="302"/>
      <c r="E208" s="302"/>
      <c r="F208" s="324" t="s">
        <v>79</v>
      </c>
      <c r="G208" s="302"/>
      <c r="H208" s="302" t="s">
        <v>1153</v>
      </c>
      <c r="I208" s="302"/>
      <c r="J208" s="302"/>
      <c r="K208" s="346"/>
    </row>
    <row r="209" ht="15" customHeight="1">
      <c r="B209" s="325"/>
      <c r="C209" s="331"/>
      <c r="D209" s="302"/>
      <c r="E209" s="302"/>
      <c r="F209" s="324" t="s">
        <v>990</v>
      </c>
      <c r="G209" s="302"/>
      <c r="H209" s="302" t="s">
        <v>991</v>
      </c>
      <c r="I209" s="302"/>
      <c r="J209" s="302"/>
      <c r="K209" s="346"/>
    </row>
    <row r="210" ht="15" customHeight="1">
      <c r="B210" s="325"/>
      <c r="C210" s="302"/>
      <c r="D210" s="302"/>
      <c r="E210" s="302"/>
      <c r="F210" s="324" t="s">
        <v>988</v>
      </c>
      <c r="G210" s="302"/>
      <c r="H210" s="302" t="s">
        <v>1154</v>
      </c>
      <c r="I210" s="302"/>
      <c r="J210" s="302"/>
      <c r="K210" s="346"/>
    </row>
    <row r="211" ht="15" customHeight="1">
      <c r="B211" s="363"/>
      <c r="C211" s="331"/>
      <c r="D211" s="331"/>
      <c r="E211" s="331"/>
      <c r="F211" s="324" t="s">
        <v>992</v>
      </c>
      <c r="G211" s="309"/>
      <c r="H211" s="350" t="s">
        <v>993</v>
      </c>
      <c r="I211" s="350"/>
      <c r="J211" s="350"/>
      <c r="K211" s="364"/>
    </row>
    <row r="212" ht="15" customHeight="1">
      <c r="B212" s="363"/>
      <c r="C212" s="331"/>
      <c r="D212" s="331"/>
      <c r="E212" s="331"/>
      <c r="F212" s="324" t="s">
        <v>994</v>
      </c>
      <c r="G212" s="309"/>
      <c r="H212" s="350" t="s">
        <v>1155</v>
      </c>
      <c r="I212" s="350"/>
      <c r="J212" s="350"/>
      <c r="K212" s="364"/>
    </row>
    <row r="213" ht="15" customHeight="1">
      <c r="B213" s="363"/>
      <c r="C213" s="331"/>
      <c r="D213" s="331"/>
      <c r="E213" s="331"/>
      <c r="F213" s="365"/>
      <c r="G213" s="309"/>
      <c r="H213" s="366"/>
      <c r="I213" s="366"/>
      <c r="J213" s="366"/>
      <c r="K213" s="364"/>
    </row>
    <row r="214" ht="15" customHeight="1">
      <c r="B214" s="363"/>
      <c r="C214" s="302" t="s">
        <v>1117</v>
      </c>
      <c r="D214" s="331"/>
      <c r="E214" s="331"/>
      <c r="F214" s="324">
        <v>1</v>
      </c>
      <c r="G214" s="309"/>
      <c r="H214" s="350" t="s">
        <v>1156</v>
      </c>
      <c r="I214" s="350"/>
      <c r="J214" s="350"/>
      <c r="K214" s="364"/>
    </row>
    <row r="215" ht="15" customHeight="1">
      <c r="B215" s="363"/>
      <c r="C215" s="331"/>
      <c r="D215" s="331"/>
      <c r="E215" s="331"/>
      <c r="F215" s="324">
        <v>2</v>
      </c>
      <c r="G215" s="309"/>
      <c r="H215" s="350" t="s">
        <v>1157</v>
      </c>
      <c r="I215" s="350"/>
      <c r="J215" s="350"/>
      <c r="K215" s="364"/>
    </row>
    <row r="216" ht="15" customHeight="1">
      <c r="B216" s="363"/>
      <c r="C216" s="331"/>
      <c r="D216" s="331"/>
      <c r="E216" s="331"/>
      <c r="F216" s="324">
        <v>3</v>
      </c>
      <c r="G216" s="309"/>
      <c r="H216" s="350" t="s">
        <v>1158</v>
      </c>
      <c r="I216" s="350"/>
      <c r="J216" s="350"/>
      <c r="K216" s="364"/>
    </row>
    <row r="217" ht="15" customHeight="1">
      <c r="B217" s="363"/>
      <c r="C217" s="331"/>
      <c r="D217" s="331"/>
      <c r="E217" s="331"/>
      <c r="F217" s="324">
        <v>4</v>
      </c>
      <c r="G217" s="309"/>
      <c r="H217" s="350" t="s">
        <v>1159</v>
      </c>
      <c r="I217" s="350"/>
      <c r="J217" s="350"/>
      <c r="K217" s="364"/>
    </row>
    <row r="218" ht="12.75" customHeight="1">
      <c r="B218" s="367"/>
      <c r="C218" s="368"/>
      <c r="D218" s="368"/>
      <c r="E218" s="368"/>
      <c r="F218" s="368"/>
      <c r="G218" s="368"/>
      <c r="H218" s="368"/>
      <c r="I218" s="368"/>
      <c r="J218" s="368"/>
      <c r="K218" s="369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93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82</v>
      </c>
    </row>
    <row r="4" ht="24.96" customHeight="1">
      <c r="B4" s="20"/>
      <c r="D4" s="140" t="s">
        <v>137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Oprava geometrických parametrů koleje (OBLAST Č. 1)</v>
      </c>
      <c r="F7" s="141"/>
      <c r="G7" s="141"/>
      <c r="H7" s="141"/>
      <c r="L7" s="20"/>
    </row>
    <row r="8">
      <c r="B8" s="20"/>
      <c r="D8" s="141" t="s">
        <v>138</v>
      </c>
      <c r="L8" s="20"/>
    </row>
    <row r="9" ht="16.5" customHeight="1">
      <c r="B9" s="20"/>
      <c r="E9" s="142" t="s">
        <v>139</v>
      </c>
      <c r="L9" s="20"/>
    </row>
    <row r="10" ht="12" customHeight="1">
      <c r="B10" s="20"/>
      <c r="D10" s="141" t="s">
        <v>140</v>
      </c>
      <c r="L10" s="20"/>
    </row>
    <row r="11" s="1" customFormat="1" ht="16.5" customHeight="1">
      <c r="B11" s="43"/>
      <c r="E11" s="141" t="s">
        <v>141</v>
      </c>
      <c r="F11" s="1"/>
      <c r="G11" s="1"/>
      <c r="H11" s="1"/>
      <c r="I11" s="143"/>
      <c r="L11" s="43"/>
    </row>
    <row r="12" s="1" customFormat="1" ht="12" customHeight="1">
      <c r="B12" s="43"/>
      <c r="D12" s="141" t="s">
        <v>142</v>
      </c>
      <c r="I12" s="143"/>
      <c r="L12" s="43"/>
    </row>
    <row r="13" s="1" customFormat="1" ht="36.96" customHeight="1">
      <c r="B13" s="43"/>
      <c r="E13" s="144" t="s">
        <v>248</v>
      </c>
      <c r="F13" s="1"/>
      <c r="G13" s="1"/>
      <c r="H13" s="1"/>
      <c r="I13" s="143"/>
      <c r="L13" s="43"/>
    </row>
    <row r="14" s="1" customFormat="1">
      <c r="B14" s="43"/>
      <c r="I14" s="143"/>
      <c r="L14" s="43"/>
    </row>
    <row r="15" s="1" customFormat="1" ht="12" customHeight="1">
      <c r="B15" s="43"/>
      <c r="D15" s="141" t="s">
        <v>18</v>
      </c>
      <c r="F15" s="17" t="s">
        <v>19</v>
      </c>
      <c r="I15" s="145" t="s">
        <v>20</v>
      </c>
      <c r="J15" s="17" t="s">
        <v>19</v>
      </c>
      <c r="L15" s="43"/>
    </row>
    <row r="16" s="1" customFormat="1" ht="12" customHeight="1">
      <c r="B16" s="43"/>
      <c r="D16" s="141" t="s">
        <v>21</v>
      </c>
      <c r="F16" s="17" t="s">
        <v>22</v>
      </c>
      <c r="I16" s="145" t="s">
        <v>23</v>
      </c>
      <c r="J16" s="146" t="str">
        <f>'Rekapitulace stavby'!AN8</f>
        <v>7. 6. 2019</v>
      </c>
      <c r="L16" s="43"/>
    </row>
    <row r="17" s="1" customFormat="1" ht="10.8" customHeight="1">
      <c r="B17" s="43"/>
      <c r="I17" s="143"/>
      <c r="L17" s="43"/>
    </row>
    <row r="18" s="1" customFormat="1" ht="12" customHeight="1">
      <c r="B18" s="43"/>
      <c r="D18" s="141" t="s">
        <v>25</v>
      </c>
      <c r="I18" s="145" t="s">
        <v>26</v>
      </c>
      <c r="J18" s="17" t="s">
        <v>27</v>
      </c>
      <c r="L18" s="43"/>
    </row>
    <row r="19" s="1" customFormat="1" ht="18" customHeight="1">
      <c r="B19" s="43"/>
      <c r="E19" s="17" t="s">
        <v>28</v>
      </c>
      <c r="I19" s="145" t="s">
        <v>29</v>
      </c>
      <c r="J19" s="17" t="s">
        <v>30</v>
      </c>
      <c r="L19" s="43"/>
    </row>
    <row r="20" s="1" customFormat="1" ht="6.96" customHeight="1">
      <c r="B20" s="43"/>
      <c r="I20" s="143"/>
      <c r="L20" s="43"/>
    </row>
    <row r="21" s="1" customFormat="1" ht="12" customHeight="1">
      <c r="B21" s="43"/>
      <c r="D21" s="141" t="s">
        <v>31</v>
      </c>
      <c r="I21" s="145" t="s">
        <v>26</v>
      </c>
      <c r="J21" s="33" t="str">
        <f>'Rekapitulace stavby'!AN13</f>
        <v>Vyplň údaj</v>
      </c>
      <c r="L21" s="43"/>
    </row>
    <row r="22" s="1" customFormat="1" ht="18" customHeight="1">
      <c r="B22" s="43"/>
      <c r="E22" s="33" t="str">
        <f>'Rekapitulace stavby'!E14</f>
        <v>Vyplň údaj</v>
      </c>
      <c r="F22" s="17"/>
      <c r="G22" s="17"/>
      <c r="H22" s="17"/>
      <c r="I22" s="145" t="s">
        <v>29</v>
      </c>
      <c r="J22" s="33" t="str">
        <f>'Rekapitulace stavby'!AN14</f>
        <v>Vyplň údaj</v>
      </c>
      <c r="L22" s="43"/>
    </row>
    <row r="23" s="1" customFormat="1" ht="6.96" customHeight="1">
      <c r="B23" s="43"/>
      <c r="I23" s="143"/>
      <c r="L23" s="43"/>
    </row>
    <row r="24" s="1" customFormat="1" ht="12" customHeight="1">
      <c r="B24" s="43"/>
      <c r="D24" s="141" t="s">
        <v>33</v>
      </c>
      <c r="I24" s="145" t="s">
        <v>26</v>
      </c>
      <c r="J24" s="17" t="str">
        <f>IF('Rekapitulace stavby'!AN16="","",'Rekapitulace stavby'!AN16)</f>
        <v/>
      </c>
      <c r="L24" s="43"/>
    </row>
    <row r="25" s="1" customFormat="1" ht="18" customHeight="1">
      <c r="B25" s="43"/>
      <c r="E25" s="17" t="str">
        <f>IF('Rekapitulace stavby'!E17="","",'Rekapitulace stavby'!E17)</f>
        <v xml:space="preserve"> </v>
      </c>
      <c r="I25" s="145" t="s">
        <v>29</v>
      </c>
      <c r="J25" s="17" t="str">
        <f>IF('Rekapitulace stavby'!AN17="","",'Rekapitulace stavby'!AN17)</f>
        <v/>
      </c>
      <c r="L25" s="43"/>
    </row>
    <row r="26" s="1" customFormat="1" ht="6.96" customHeight="1">
      <c r="B26" s="43"/>
      <c r="I26" s="143"/>
      <c r="L26" s="43"/>
    </row>
    <row r="27" s="1" customFormat="1" ht="12" customHeight="1">
      <c r="B27" s="43"/>
      <c r="D27" s="141" t="s">
        <v>36</v>
      </c>
      <c r="I27" s="145" t="s">
        <v>26</v>
      </c>
      <c r="J27" s="17" t="str">
        <f>IF('Rekapitulace stavby'!AN19="","",'Rekapitulace stavby'!AN19)</f>
        <v/>
      </c>
      <c r="L27" s="43"/>
    </row>
    <row r="28" s="1" customFormat="1" ht="18" customHeight="1">
      <c r="B28" s="43"/>
      <c r="E28" s="17" t="str">
        <f>IF('Rekapitulace stavby'!E20="","",'Rekapitulace stavby'!E20)</f>
        <v xml:space="preserve"> </v>
      </c>
      <c r="I28" s="145" t="s">
        <v>29</v>
      </c>
      <c r="J28" s="17" t="str">
        <f>IF('Rekapitulace stavby'!AN20="","",'Rekapitulace stavby'!AN20)</f>
        <v/>
      </c>
      <c r="L28" s="43"/>
    </row>
    <row r="29" s="1" customFormat="1" ht="6.96" customHeight="1">
      <c r="B29" s="43"/>
      <c r="I29" s="143"/>
      <c r="L29" s="43"/>
    </row>
    <row r="30" s="1" customFormat="1" ht="12" customHeight="1">
      <c r="B30" s="43"/>
      <c r="D30" s="141" t="s">
        <v>37</v>
      </c>
      <c r="I30" s="143"/>
      <c r="L30" s="43"/>
    </row>
    <row r="31" s="7" customFormat="1" ht="45" customHeight="1">
      <c r="B31" s="147"/>
      <c r="E31" s="148" t="s">
        <v>38</v>
      </c>
      <c r="F31" s="148"/>
      <c r="G31" s="148"/>
      <c r="H31" s="148"/>
      <c r="I31" s="149"/>
      <c r="L31" s="147"/>
    </row>
    <row r="32" s="1" customFormat="1" ht="6.96" customHeight="1">
      <c r="B32" s="43"/>
      <c r="I32" s="143"/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25.44" customHeight="1">
      <c r="B34" s="43"/>
      <c r="D34" s="151" t="s">
        <v>39</v>
      </c>
      <c r="I34" s="143"/>
      <c r="J34" s="152">
        <f>ROUND(J91, 2)</f>
        <v>0</v>
      </c>
      <c r="L34" s="43"/>
    </row>
    <row r="35" s="1" customFormat="1" ht="6.96" customHeight="1">
      <c r="B35" s="43"/>
      <c r="D35" s="71"/>
      <c r="E35" s="71"/>
      <c r="F35" s="71"/>
      <c r="G35" s="71"/>
      <c r="H35" s="71"/>
      <c r="I35" s="150"/>
      <c r="J35" s="71"/>
      <c r="K35" s="71"/>
      <c r="L35" s="43"/>
    </row>
    <row r="36" s="1" customFormat="1" ht="14.4" customHeight="1">
      <c r="B36" s="43"/>
      <c r="F36" s="153" t="s">
        <v>41</v>
      </c>
      <c r="I36" s="154" t="s">
        <v>40</v>
      </c>
      <c r="J36" s="153" t="s">
        <v>42</v>
      </c>
      <c r="L36" s="43"/>
    </row>
    <row r="37" s="1" customFormat="1" ht="14.4" customHeight="1">
      <c r="B37" s="43"/>
      <c r="D37" s="141" t="s">
        <v>43</v>
      </c>
      <c r="E37" s="141" t="s">
        <v>44</v>
      </c>
      <c r="F37" s="155">
        <f>ROUND((SUM(BE91:BE156)),  2)</f>
        <v>0</v>
      </c>
      <c r="I37" s="156">
        <v>0.20999999999999999</v>
      </c>
      <c r="J37" s="155">
        <f>ROUND(((SUM(BE91:BE156))*I37),  2)</f>
        <v>0</v>
      </c>
      <c r="L37" s="43"/>
    </row>
    <row r="38" s="1" customFormat="1" ht="14.4" customHeight="1">
      <c r="B38" s="43"/>
      <c r="E38" s="141" t="s">
        <v>45</v>
      </c>
      <c r="F38" s="155">
        <f>ROUND((SUM(BF91:BF156)),  2)</f>
        <v>0</v>
      </c>
      <c r="I38" s="156">
        <v>0.14999999999999999</v>
      </c>
      <c r="J38" s="155">
        <f>ROUND(((SUM(BF91:BF156))*I38),  2)</f>
        <v>0</v>
      </c>
      <c r="L38" s="43"/>
    </row>
    <row r="39" hidden="1" s="1" customFormat="1" ht="14.4" customHeight="1">
      <c r="B39" s="43"/>
      <c r="E39" s="141" t="s">
        <v>46</v>
      </c>
      <c r="F39" s="155">
        <f>ROUND((SUM(BG91:BG156)),  2)</f>
        <v>0</v>
      </c>
      <c r="I39" s="156">
        <v>0.20999999999999999</v>
      </c>
      <c r="J39" s="155">
        <f>0</f>
        <v>0</v>
      </c>
      <c r="L39" s="43"/>
    </row>
    <row r="40" hidden="1" s="1" customFormat="1" ht="14.4" customHeight="1">
      <c r="B40" s="43"/>
      <c r="E40" s="141" t="s">
        <v>47</v>
      </c>
      <c r="F40" s="155">
        <f>ROUND((SUM(BH91:BH156)),  2)</f>
        <v>0</v>
      </c>
      <c r="I40" s="156">
        <v>0.14999999999999999</v>
      </c>
      <c r="J40" s="155">
        <f>0</f>
        <v>0</v>
      </c>
      <c r="L40" s="43"/>
    </row>
    <row r="41" hidden="1" s="1" customFormat="1" ht="14.4" customHeight="1">
      <c r="B41" s="43"/>
      <c r="E41" s="141" t="s">
        <v>48</v>
      </c>
      <c r="F41" s="155">
        <f>ROUND((SUM(BI91:BI156)),  2)</f>
        <v>0</v>
      </c>
      <c r="I41" s="156">
        <v>0</v>
      </c>
      <c r="J41" s="155">
        <f>0</f>
        <v>0</v>
      </c>
      <c r="L41" s="43"/>
    </row>
    <row r="42" s="1" customFormat="1" ht="6.96" customHeight="1">
      <c r="B42" s="43"/>
      <c r="I42" s="143"/>
      <c r="L42" s="43"/>
    </row>
    <row r="43" s="1" customFormat="1" ht="25.44" customHeight="1">
      <c r="B43" s="43"/>
      <c r="C43" s="157"/>
      <c r="D43" s="158" t="s">
        <v>49</v>
      </c>
      <c r="E43" s="159"/>
      <c r="F43" s="159"/>
      <c r="G43" s="160" t="s">
        <v>50</v>
      </c>
      <c r="H43" s="161" t="s">
        <v>51</v>
      </c>
      <c r="I43" s="162"/>
      <c r="J43" s="163">
        <f>SUM(J34:J41)</f>
        <v>0</v>
      </c>
      <c r="K43" s="164"/>
      <c r="L43" s="43"/>
    </row>
    <row r="44" s="1" customFormat="1" ht="14.4" customHeight="1"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43"/>
    </row>
    <row r="48" s="1" customFormat="1" ht="6.96" customHeight="1">
      <c r="B48" s="168"/>
      <c r="C48" s="169"/>
      <c r="D48" s="169"/>
      <c r="E48" s="169"/>
      <c r="F48" s="169"/>
      <c r="G48" s="169"/>
      <c r="H48" s="169"/>
      <c r="I48" s="170"/>
      <c r="J48" s="169"/>
      <c r="K48" s="169"/>
      <c r="L48" s="43"/>
    </row>
    <row r="49" s="1" customFormat="1" ht="24.96" customHeight="1">
      <c r="B49" s="38"/>
      <c r="C49" s="23" t="s">
        <v>144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6.96" customHeight="1">
      <c r="B50" s="38"/>
      <c r="C50" s="39"/>
      <c r="D50" s="39"/>
      <c r="E50" s="39"/>
      <c r="F50" s="39"/>
      <c r="G50" s="39"/>
      <c r="H50" s="39"/>
      <c r="I50" s="143"/>
      <c r="J50" s="39"/>
      <c r="K50" s="39"/>
      <c r="L50" s="43"/>
    </row>
    <row r="51" s="1" customFormat="1" ht="12" customHeight="1">
      <c r="B51" s="38"/>
      <c r="C51" s="32" t="s">
        <v>16</v>
      </c>
      <c r="D51" s="39"/>
      <c r="E51" s="39"/>
      <c r="F51" s="39"/>
      <c r="G51" s="39"/>
      <c r="H51" s="39"/>
      <c r="I51" s="143"/>
      <c r="J51" s="39"/>
      <c r="K51" s="39"/>
      <c r="L51" s="43"/>
    </row>
    <row r="52" s="1" customFormat="1" ht="16.5" customHeight="1">
      <c r="B52" s="38"/>
      <c r="C52" s="39"/>
      <c r="D52" s="39"/>
      <c r="E52" s="171" t="str">
        <f>E7</f>
        <v>Oprava geometrických parametrů koleje (OBLAST Č. 1)</v>
      </c>
      <c r="F52" s="32"/>
      <c r="G52" s="32"/>
      <c r="H52" s="32"/>
      <c r="I52" s="143"/>
      <c r="J52" s="39"/>
      <c r="K52" s="39"/>
      <c r="L52" s="43"/>
    </row>
    <row r="53" ht="12" customHeight="1">
      <c r="B53" s="21"/>
      <c r="C53" s="32" t="s">
        <v>138</v>
      </c>
      <c r="D53" s="22"/>
      <c r="E53" s="22"/>
      <c r="F53" s="22"/>
      <c r="G53" s="22"/>
      <c r="H53" s="22"/>
      <c r="I53" s="136"/>
      <c r="J53" s="22"/>
      <c r="K53" s="22"/>
      <c r="L53" s="20"/>
    </row>
    <row r="54" ht="16.5" customHeight="1">
      <c r="B54" s="21"/>
      <c r="C54" s="22"/>
      <c r="D54" s="22"/>
      <c r="E54" s="171" t="s">
        <v>139</v>
      </c>
      <c r="F54" s="22"/>
      <c r="G54" s="22"/>
      <c r="H54" s="22"/>
      <c r="I54" s="136"/>
      <c r="J54" s="22"/>
      <c r="K54" s="22"/>
      <c r="L54" s="20"/>
    </row>
    <row r="55" ht="12" customHeight="1">
      <c r="B55" s="21"/>
      <c r="C55" s="32" t="s">
        <v>140</v>
      </c>
      <c r="D55" s="22"/>
      <c r="E55" s="22"/>
      <c r="F55" s="22"/>
      <c r="G55" s="22"/>
      <c r="H55" s="22"/>
      <c r="I55" s="136"/>
      <c r="J55" s="22"/>
      <c r="K55" s="22"/>
      <c r="L55" s="20"/>
    </row>
    <row r="56" s="1" customFormat="1" ht="16.5" customHeight="1">
      <c r="B56" s="38"/>
      <c r="C56" s="39"/>
      <c r="D56" s="39"/>
      <c r="E56" s="32" t="s">
        <v>141</v>
      </c>
      <c r="F56" s="39"/>
      <c r="G56" s="39"/>
      <c r="H56" s="39"/>
      <c r="I56" s="143"/>
      <c r="J56" s="39"/>
      <c r="K56" s="39"/>
      <c r="L56" s="43"/>
    </row>
    <row r="57" s="1" customFormat="1" ht="12" customHeight="1">
      <c r="B57" s="38"/>
      <c r="C57" s="32" t="s">
        <v>142</v>
      </c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16.5" customHeight="1">
      <c r="B58" s="38"/>
      <c r="C58" s="39"/>
      <c r="D58" s="39"/>
      <c r="E58" s="64" t="str">
        <f>E13</f>
        <v>02 - SO 02 - TO Lovosice</v>
      </c>
      <c r="F58" s="39"/>
      <c r="G58" s="39"/>
      <c r="H58" s="39"/>
      <c r="I58" s="143"/>
      <c r="J58" s="39"/>
      <c r="K58" s="39"/>
      <c r="L58" s="43"/>
    </row>
    <row r="59" s="1" customFormat="1" ht="6.96" customHeight="1">
      <c r="B59" s="38"/>
      <c r="C59" s="39"/>
      <c r="D59" s="39"/>
      <c r="E59" s="39"/>
      <c r="F59" s="39"/>
      <c r="G59" s="39"/>
      <c r="H59" s="39"/>
      <c r="I59" s="143"/>
      <c r="J59" s="39"/>
      <c r="K59" s="39"/>
      <c r="L59" s="43"/>
    </row>
    <row r="60" s="1" customFormat="1" ht="12" customHeight="1">
      <c r="B60" s="38"/>
      <c r="C60" s="32" t="s">
        <v>21</v>
      </c>
      <c r="D60" s="39"/>
      <c r="E60" s="39"/>
      <c r="F60" s="27" t="str">
        <f>F16</f>
        <v>obvod ST Ústí nad Labem</v>
      </c>
      <c r="G60" s="39"/>
      <c r="H60" s="39"/>
      <c r="I60" s="145" t="s">
        <v>23</v>
      </c>
      <c r="J60" s="67" t="str">
        <f>IF(J16="","",J16)</f>
        <v>7. 6. 2019</v>
      </c>
      <c r="K60" s="39"/>
      <c r="L60" s="43"/>
    </row>
    <row r="61" s="1" customFormat="1" ht="6.96" customHeight="1">
      <c r="B61" s="38"/>
      <c r="C61" s="39"/>
      <c r="D61" s="39"/>
      <c r="E61" s="39"/>
      <c r="F61" s="39"/>
      <c r="G61" s="39"/>
      <c r="H61" s="39"/>
      <c r="I61" s="143"/>
      <c r="J61" s="39"/>
      <c r="K61" s="39"/>
      <c r="L61" s="43"/>
    </row>
    <row r="62" s="1" customFormat="1" ht="13.65" customHeight="1">
      <c r="B62" s="38"/>
      <c r="C62" s="32" t="s">
        <v>25</v>
      </c>
      <c r="D62" s="39"/>
      <c r="E62" s="39"/>
      <c r="F62" s="27" t="str">
        <f>E19</f>
        <v>SŽDC s.o., OŘ Ústí n.L., ST Ústí n.L.</v>
      </c>
      <c r="G62" s="39"/>
      <c r="H62" s="39"/>
      <c r="I62" s="145" t="s">
        <v>33</v>
      </c>
      <c r="J62" s="36" t="str">
        <f>E25</f>
        <v xml:space="preserve"> </v>
      </c>
      <c r="K62" s="39"/>
      <c r="L62" s="43"/>
    </row>
    <row r="63" s="1" customFormat="1" ht="13.65" customHeight="1">
      <c r="B63" s="38"/>
      <c r="C63" s="32" t="s">
        <v>31</v>
      </c>
      <c r="D63" s="39"/>
      <c r="E63" s="39"/>
      <c r="F63" s="27" t="str">
        <f>IF(E22="","",E22)</f>
        <v>Vyplň údaj</v>
      </c>
      <c r="G63" s="39"/>
      <c r="H63" s="39"/>
      <c r="I63" s="145" t="s">
        <v>36</v>
      </c>
      <c r="J63" s="36" t="str">
        <f>E28</f>
        <v xml:space="preserve"> </v>
      </c>
      <c r="K63" s="39"/>
      <c r="L63" s="43"/>
    </row>
    <row r="64" s="1" customFormat="1" ht="10.32" customHeight="1">
      <c r="B64" s="38"/>
      <c r="C64" s="39"/>
      <c r="D64" s="39"/>
      <c r="E64" s="39"/>
      <c r="F64" s="39"/>
      <c r="G64" s="39"/>
      <c r="H64" s="39"/>
      <c r="I64" s="143"/>
      <c r="J64" s="39"/>
      <c r="K64" s="39"/>
      <c r="L64" s="43"/>
    </row>
    <row r="65" s="1" customFormat="1" ht="29.28" customHeight="1">
      <c r="B65" s="38"/>
      <c r="C65" s="172" t="s">
        <v>145</v>
      </c>
      <c r="D65" s="173"/>
      <c r="E65" s="173"/>
      <c r="F65" s="173"/>
      <c r="G65" s="173"/>
      <c r="H65" s="173"/>
      <c r="I65" s="174"/>
      <c r="J65" s="175" t="s">
        <v>146</v>
      </c>
      <c r="K65" s="173"/>
      <c r="L65" s="43"/>
    </row>
    <row r="66" s="1" customFormat="1" ht="10.32" customHeight="1">
      <c r="B66" s="38"/>
      <c r="C66" s="39"/>
      <c r="D66" s="39"/>
      <c r="E66" s="39"/>
      <c r="F66" s="39"/>
      <c r="G66" s="39"/>
      <c r="H66" s="39"/>
      <c r="I66" s="143"/>
      <c r="J66" s="39"/>
      <c r="K66" s="39"/>
      <c r="L66" s="43"/>
    </row>
    <row r="67" s="1" customFormat="1" ht="22.8" customHeight="1">
      <c r="B67" s="38"/>
      <c r="C67" s="176" t="s">
        <v>71</v>
      </c>
      <c r="D67" s="39"/>
      <c r="E67" s="39"/>
      <c r="F67" s="39"/>
      <c r="G67" s="39"/>
      <c r="H67" s="39"/>
      <c r="I67" s="143"/>
      <c r="J67" s="97">
        <f>J91</f>
        <v>0</v>
      </c>
      <c r="K67" s="39"/>
      <c r="L67" s="43"/>
      <c r="AU67" s="17" t="s">
        <v>147</v>
      </c>
    </row>
    <row r="68" s="1" customFormat="1" ht="21.84" customHeight="1">
      <c r="B68" s="38"/>
      <c r="C68" s="39"/>
      <c r="D68" s="39"/>
      <c r="E68" s="39"/>
      <c r="F68" s="39"/>
      <c r="G68" s="39"/>
      <c r="H68" s="39"/>
      <c r="I68" s="143"/>
      <c r="J68" s="39"/>
      <c r="K68" s="39"/>
      <c r="L68" s="43"/>
    </row>
    <row r="69" s="1" customFormat="1" ht="6.96" customHeight="1">
      <c r="B69" s="57"/>
      <c r="C69" s="58"/>
      <c r="D69" s="58"/>
      <c r="E69" s="58"/>
      <c r="F69" s="58"/>
      <c r="G69" s="58"/>
      <c r="H69" s="58"/>
      <c r="I69" s="167"/>
      <c r="J69" s="58"/>
      <c r="K69" s="58"/>
      <c r="L69" s="43"/>
    </row>
    <row r="73" s="1" customFormat="1" ht="6.96" customHeight="1">
      <c r="B73" s="59"/>
      <c r="C73" s="60"/>
      <c r="D73" s="60"/>
      <c r="E73" s="60"/>
      <c r="F73" s="60"/>
      <c r="G73" s="60"/>
      <c r="H73" s="60"/>
      <c r="I73" s="170"/>
      <c r="J73" s="60"/>
      <c r="K73" s="60"/>
      <c r="L73" s="43"/>
    </row>
    <row r="74" s="1" customFormat="1" ht="24.96" customHeight="1">
      <c r="B74" s="38"/>
      <c r="C74" s="23" t="s">
        <v>148</v>
      </c>
      <c r="D74" s="39"/>
      <c r="E74" s="39"/>
      <c r="F74" s="39"/>
      <c r="G74" s="39"/>
      <c r="H74" s="39"/>
      <c r="I74" s="143"/>
      <c r="J74" s="39"/>
      <c r="K74" s="39"/>
      <c r="L74" s="43"/>
    </row>
    <row r="75" s="1" customFormat="1" ht="6.96" customHeight="1">
      <c r="B75" s="38"/>
      <c r="C75" s="39"/>
      <c r="D75" s="39"/>
      <c r="E75" s="39"/>
      <c r="F75" s="39"/>
      <c r="G75" s="39"/>
      <c r="H75" s="39"/>
      <c r="I75" s="143"/>
      <c r="J75" s="39"/>
      <c r="K75" s="39"/>
      <c r="L75" s="43"/>
    </row>
    <row r="76" s="1" customFormat="1" ht="12" customHeight="1">
      <c r="B76" s="38"/>
      <c r="C76" s="32" t="s">
        <v>16</v>
      </c>
      <c r="D76" s="39"/>
      <c r="E76" s="39"/>
      <c r="F76" s="39"/>
      <c r="G76" s="39"/>
      <c r="H76" s="39"/>
      <c r="I76" s="143"/>
      <c r="J76" s="39"/>
      <c r="K76" s="39"/>
      <c r="L76" s="43"/>
    </row>
    <row r="77" s="1" customFormat="1" ht="16.5" customHeight="1">
      <c r="B77" s="38"/>
      <c r="C77" s="39"/>
      <c r="D77" s="39"/>
      <c r="E77" s="171" t="str">
        <f>E7</f>
        <v>Oprava geometrických parametrů koleje (OBLAST Č. 1)</v>
      </c>
      <c r="F77" s="32"/>
      <c r="G77" s="32"/>
      <c r="H77" s="32"/>
      <c r="I77" s="143"/>
      <c r="J77" s="39"/>
      <c r="K77" s="39"/>
      <c r="L77" s="43"/>
    </row>
    <row r="78" ht="12" customHeight="1">
      <c r="B78" s="21"/>
      <c r="C78" s="32" t="s">
        <v>138</v>
      </c>
      <c r="D78" s="22"/>
      <c r="E78" s="22"/>
      <c r="F78" s="22"/>
      <c r="G78" s="22"/>
      <c r="H78" s="22"/>
      <c r="I78" s="136"/>
      <c r="J78" s="22"/>
      <c r="K78" s="22"/>
      <c r="L78" s="20"/>
    </row>
    <row r="79" ht="16.5" customHeight="1">
      <c r="B79" s="21"/>
      <c r="C79" s="22"/>
      <c r="D79" s="22"/>
      <c r="E79" s="171" t="s">
        <v>139</v>
      </c>
      <c r="F79" s="22"/>
      <c r="G79" s="22"/>
      <c r="H79" s="22"/>
      <c r="I79" s="136"/>
      <c r="J79" s="22"/>
      <c r="K79" s="22"/>
      <c r="L79" s="20"/>
    </row>
    <row r="80" ht="12" customHeight="1">
      <c r="B80" s="21"/>
      <c r="C80" s="32" t="s">
        <v>140</v>
      </c>
      <c r="D80" s="22"/>
      <c r="E80" s="22"/>
      <c r="F80" s="22"/>
      <c r="G80" s="22"/>
      <c r="H80" s="22"/>
      <c r="I80" s="136"/>
      <c r="J80" s="22"/>
      <c r="K80" s="22"/>
      <c r="L80" s="20"/>
    </row>
    <row r="81" s="1" customFormat="1" ht="16.5" customHeight="1">
      <c r="B81" s="38"/>
      <c r="C81" s="39"/>
      <c r="D81" s="39"/>
      <c r="E81" s="32" t="s">
        <v>141</v>
      </c>
      <c r="F81" s="39"/>
      <c r="G81" s="39"/>
      <c r="H81" s="39"/>
      <c r="I81" s="143"/>
      <c r="J81" s="39"/>
      <c r="K81" s="39"/>
      <c r="L81" s="43"/>
    </row>
    <row r="82" s="1" customFormat="1" ht="12" customHeight="1">
      <c r="B82" s="38"/>
      <c r="C82" s="32" t="s">
        <v>142</v>
      </c>
      <c r="D82" s="39"/>
      <c r="E82" s="39"/>
      <c r="F82" s="39"/>
      <c r="G82" s="39"/>
      <c r="H82" s="39"/>
      <c r="I82" s="143"/>
      <c r="J82" s="39"/>
      <c r="K82" s="39"/>
      <c r="L82" s="43"/>
    </row>
    <row r="83" s="1" customFormat="1" ht="16.5" customHeight="1">
      <c r="B83" s="38"/>
      <c r="C83" s="39"/>
      <c r="D83" s="39"/>
      <c r="E83" s="64" t="str">
        <f>E13</f>
        <v>02 - SO 02 - TO Lovosice</v>
      </c>
      <c r="F83" s="39"/>
      <c r="G83" s="39"/>
      <c r="H83" s="39"/>
      <c r="I83" s="143"/>
      <c r="J83" s="39"/>
      <c r="K83" s="39"/>
      <c r="L83" s="43"/>
    </row>
    <row r="84" s="1" customFormat="1" ht="6.96" customHeight="1">
      <c r="B84" s="38"/>
      <c r="C84" s="39"/>
      <c r="D84" s="39"/>
      <c r="E84" s="39"/>
      <c r="F84" s="39"/>
      <c r="G84" s="39"/>
      <c r="H84" s="39"/>
      <c r="I84" s="143"/>
      <c r="J84" s="39"/>
      <c r="K84" s="39"/>
      <c r="L84" s="43"/>
    </row>
    <row r="85" s="1" customFormat="1" ht="12" customHeight="1">
      <c r="B85" s="38"/>
      <c r="C85" s="32" t="s">
        <v>21</v>
      </c>
      <c r="D85" s="39"/>
      <c r="E85" s="39"/>
      <c r="F85" s="27" t="str">
        <f>F16</f>
        <v>obvod ST Ústí nad Labem</v>
      </c>
      <c r="G85" s="39"/>
      <c r="H85" s="39"/>
      <c r="I85" s="145" t="s">
        <v>23</v>
      </c>
      <c r="J85" s="67" t="str">
        <f>IF(J16="","",J16)</f>
        <v>7. 6. 2019</v>
      </c>
      <c r="K85" s="39"/>
      <c r="L85" s="43"/>
    </row>
    <row r="86" s="1" customFormat="1" ht="6.96" customHeight="1">
      <c r="B86" s="38"/>
      <c r="C86" s="39"/>
      <c r="D86" s="39"/>
      <c r="E86" s="39"/>
      <c r="F86" s="39"/>
      <c r="G86" s="39"/>
      <c r="H86" s="39"/>
      <c r="I86" s="143"/>
      <c r="J86" s="39"/>
      <c r="K86" s="39"/>
      <c r="L86" s="43"/>
    </row>
    <row r="87" s="1" customFormat="1" ht="13.65" customHeight="1">
      <c r="B87" s="38"/>
      <c r="C87" s="32" t="s">
        <v>25</v>
      </c>
      <c r="D87" s="39"/>
      <c r="E87" s="39"/>
      <c r="F87" s="27" t="str">
        <f>E19</f>
        <v>SŽDC s.o., OŘ Ústí n.L., ST Ústí n.L.</v>
      </c>
      <c r="G87" s="39"/>
      <c r="H87" s="39"/>
      <c r="I87" s="145" t="s">
        <v>33</v>
      </c>
      <c r="J87" s="36" t="str">
        <f>E25</f>
        <v xml:space="preserve"> </v>
      </c>
      <c r="K87" s="39"/>
      <c r="L87" s="43"/>
    </row>
    <row r="88" s="1" customFormat="1" ht="13.65" customHeight="1">
      <c r="B88" s="38"/>
      <c r="C88" s="32" t="s">
        <v>31</v>
      </c>
      <c r="D88" s="39"/>
      <c r="E88" s="39"/>
      <c r="F88" s="27" t="str">
        <f>IF(E22="","",E22)</f>
        <v>Vyplň údaj</v>
      </c>
      <c r="G88" s="39"/>
      <c r="H88" s="39"/>
      <c r="I88" s="145" t="s">
        <v>36</v>
      </c>
      <c r="J88" s="36" t="str">
        <f>E28</f>
        <v xml:space="preserve"> </v>
      </c>
      <c r="K88" s="39"/>
      <c r="L88" s="43"/>
    </row>
    <row r="89" s="1" customFormat="1" ht="10.32" customHeight="1">
      <c r="B89" s="38"/>
      <c r="C89" s="39"/>
      <c r="D89" s="39"/>
      <c r="E89" s="39"/>
      <c r="F89" s="39"/>
      <c r="G89" s="39"/>
      <c r="H89" s="39"/>
      <c r="I89" s="143"/>
      <c r="J89" s="39"/>
      <c r="K89" s="39"/>
      <c r="L89" s="43"/>
    </row>
    <row r="90" s="8" customFormat="1" ht="29.28" customHeight="1">
      <c r="B90" s="177"/>
      <c r="C90" s="178" t="s">
        <v>149</v>
      </c>
      <c r="D90" s="179" t="s">
        <v>58</v>
      </c>
      <c r="E90" s="179" t="s">
        <v>54</v>
      </c>
      <c r="F90" s="179" t="s">
        <v>55</v>
      </c>
      <c r="G90" s="179" t="s">
        <v>150</v>
      </c>
      <c r="H90" s="179" t="s">
        <v>151</v>
      </c>
      <c r="I90" s="180" t="s">
        <v>152</v>
      </c>
      <c r="J90" s="179" t="s">
        <v>146</v>
      </c>
      <c r="K90" s="181" t="s">
        <v>153</v>
      </c>
      <c r="L90" s="182"/>
      <c r="M90" s="87" t="s">
        <v>19</v>
      </c>
      <c r="N90" s="88" t="s">
        <v>43</v>
      </c>
      <c r="O90" s="88" t="s">
        <v>154</v>
      </c>
      <c r="P90" s="88" t="s">
        <v>155</v>
      </c>
      <c r="Q90" s="88" t="s">
        <v>156</v>
      </c>
      <c r="R90" s="88" t="s">
        <v>157</v>
      </c>
      <c r="S90" s="88" t="s">
        <v>158</v>
      </c>
      <c r="T90" s="89" t="s">
        <v>159</v>
      </c>
    </row>
    <row r="91" s="1" customFormat="1" ht="22.8" customHeight="1">
      <c r="B91" s="38"/>
      <c r="C91" s="94" t="s">
        <v>160</v>
      </c>
      <c r="D91" s="39"/>
      <c r="E91" s="39"/>
      <c r="F91" s="39"/>
      <c r="G91" s="39"/>
      <c r="H91" s="39"/>
      <c r="I91" s="143"/>
      <c r="J91" s="183">
        <f>BK91</f>
        <v>0</v>
      </c>
      <c r="K91" s="39"/>
      <c r="L91" s="43"/>
      <c r="M91" s="90"/>
      <c r="N91" s="91"/>
      <c r="O91" s="91"/>
      <c r="P91" s="184">
        <f>SUM(P92:P156)</f>
        <v>0</v>
      </c>
      <c r="Q91" s="91"/>
      <c r="R91" s="184">
        <f>SUM(R92:R156)</f>
        <v>1056.8887199999999</v>
      </c>
      <c r="S91" s="91"/>
      <c r="T91" s="185">
        <f>SUM(T92:T156)</f>
        <v>0</v>
      </c>
      <c r="AT91" s="17" t="s">
        <v>72</v>
      </c>
      <c r="AU91" s="17" t="s">
        <v>147</v>
      </c>
      <c r="BK91" s="186">
        <f>SUM(BK92:BK156)</f>
        <v>0</v>
      </c>
    </row>
    <row r="92" s="1" customFormat="1" ht="56.25" customHeight="1">
      <c r="B92" s="38"/>
      <c r="C92" s="187" t="s">
        <v>80</v>
      </c>
      <c r="D92" s="187" t="s">
        <v>161</v>
      </c>
      <c r="E92" s="188" t="s">
        <v>162</v>
      </c>
      <c r="F92" s="189" t="s">
        <v>163</v>
      </c>
      <c r="G92" s="190" t="s">
        <v>164</v>
      </c>
      <c r="H92" s="191">
        <v>6.5099999999999998</v>
      </c>
      <c r="I92" s="192"/>
      <c r="J92" s="193">
        <f>ROUND(I92*H92,2)</f>
        <v>0</v>
      </c>
      <c r="K92" s="189" t="s">
        <v>165</v>
      </c>
      <c r="L92" s="43"/>
      <c r="M92" s="194" t="s">
        <v>19</v>
      </c>
      <c r="N92" s="195" t="s">
        <v>44</v>
      </c>
      <c r="O92" s="79"/>
      <c r="P92" s="196">
        <f>O92*H92</f>
        <v>0</v>
      </c>
      <c r="Q92" s="196">
        <v>0</v>
      </c>
      <c r="R92" s="196">
        <f>Q92*H92</f>
        <v>0</v>
      </c>
      <c r="S92" s="196">
        <v>0</v>
      </c>
      <c r="T92" s="197">
        <f>S92*H92</f>
        <v>0</v>
      </c>
      <c r="AR92" s="17" t="s">
        <v>166</v>
      </c>
      <c r="AT92" s="17" t="s">
        <v>161</v>
      </c>
      <c r="AU92" s="17" t="s">
        <v>73</v>
      </c>
      <c r="AY92" s="17" t="s">
        <v>167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17" t="s">
        <v>80</v>
      </c>
      <c r="BK92" s="198">
        <f>ROUND(I92*H92,2)</f>
        <v>0</v>
      </c>
      <c r="BL92" s="17" t="s">
        <v>166</v>
      </c>
      <c r="BM92" s="17" t="s">
        <v>249</v>
      </c>
    </row>
    <row r="93" s="1" customFormat="1">
      <c r="B93" s="38"/>
      <c r="C93" s="39"/>
      <c r="D93" s="199" t="s">
        <v>169</v>
      </c>
      <c r="E93" s="39"/>
      <c r="F93" s="200" t="s">
        <v>170</v>
      </c>
      <c r="G93" s="39"/>
      <c r="H93" s="39"/>
      <c r="I93" s="143"/>
      <c r="J93" s="39"/>
      <c r="K93" s="39"/>
      <c r="L93" s="43"/>
      <c r="M93" s="201"/>
      <c r="N93" s="79"/>
      <c r="O93" s="79"/>
      <c r="P93" s="79"/>
      <c r="Q93" s="79"/>
      <c r="R93" s="79"/>
      <c r="S93" s="79"/>
      <c r="T93" s="80"/>
      <c r="AT93" s="17" t="s">
        <v>169</v>
      </c>
      <c r="AU93" s="17" t="s">
        <v>73</v>
      </c>
    </row>
    <row r="94" s="9" customFormat="1">
      <c r="B94" s="202"/>
      <c r="C94" s="203"/>
      <c r="D94" s="199" t="s">
        <v>171</v>
      </c>
      <c r="E94" s="204" t="s">
        <v>19</v>
      </c>
      <c r="F94" s="205" t="s">
        <v>250</v>
      </c>
      <c r="G94" s="203"/>
      <c r="H94" s="204" t="s">
        <v>19</v>
      </c>
      <c r="I94" s="206"/>
      <c r="J94" s="203"/>
      <c r="K94" s="203"/>
      <c r="L94" s="207"/>
      <c r="M94" s="208"/>
      <c r="N94" s="209"/>
      <c r="O94" s="209"/>
      <c r="P94" s="209"/>
      <c r="Q94" s="209"/>
      <c r="R94" s="209"/>
      <c r="S94" s="209"/>
      <c r="T94" s="210"/>
      <c r="AT94" s="211" t="s">
        <v>171</v>
      </c>
      <c r="AU94" s="211" t="s">
        <v>73</v>
      </c>
      <c r="AV94" s="9" t="s">
        <v>80</v>
      </c>
      <c r="AW94" s="9" t="s">
        <v>35</v>
      </c>
      <c r="AX94" s="9" t="s">
        <v>73</v>
      </c>
      <c r="AY94" s="211" t="s">
        <v>167</v>
      </c>
    </row>
    <row r="95" s="10" customFormat="1">
      <c r="B95" s="212"/>
      <c r="C95" s="213"/>
      <c r="D95" s="199" t="s">
        <v>171</v>
      </c>
      <c r="E95" s="214" t="s">
        <v>19</v>
      </c>
      <c r="F95" s="215" t="s">
        <v>251</v>
      </c>
      <c r="G95" s="213"/>
      <c r="H95" s="216">
        <v>0.81999999999999995</v>
      </c>
      <c r="I95" s="217"/>
      <c r="J95" s="213"/>
      <c r="K95" s="213"/>
      <c r="L95" s="218"/>
      <c r="M95" s="219"/>
      <c r="N95" s="220"/>
      <c r="O95" s="220"/>
      <c r="P95" s="220"/>
      <c r="Q95" s="220"/>
      <c r="R95" s="220"/>
      <c r="S95" s="220"/>
      <c r="T95" s="221"/>
      <c r="AT95" s="222" t="s">
        <v>171</v>
      </c>
      <c r="AU95" s="222" t="s">
        <v>73</v>
      </c>
      <c r="AV95" s="10" t="s">
        <v>82</v>
      </c>
      <c r="AW95" s="10" t="s">
        <v>35</v>
      </c>
      <c r="AX95" s="10" t="s">
        <v>73</v>
      </c>
      <c r="AY95" s="222" t="s">
        <v>167</v>
      </c>
    </row>
    <row r="96" s="9" customFormat="1">
      <c r="B96" s="202"/>
      <c r="C96" s="203"/>
      <c r="D96" s="199" t="s">
        <v>171</v>
      </c>
      <c r="E96" s="204" t="s">
        <v>19</v>
      </c>
      <c r="F96" s="205" t="s">
        <v>252</v>
      </c>
      <c r="G96" s="203"/>
      <c r="H96" s="204" t="s">
        <v>19</v>
      </c>
      <c r="I96" s="206"/>
      <c r="J96" s="203"/>
      <c r="K96" s="203"/>
      <c r="L96" s="207"/>
      <c r="M96" s="208"/>
      <c r="N96" s="209"/>
      <c r="O96" s="209"/>
      <c r="P96" s="209"/>
      <c r="Q96" s="209"/>
      <c r="R96" s="209"/>
      <c r="S96" s="209"/>
      <c r="T96" s="210"/>
      <c r="AT96" s="211" t="s">
        <v>171</v>
      </c>
      <c r="AU96" s="211" t="s">
        <v>73</v>
      </c>
      <c r="AV96" s="9" t="s">
        <v>80</v>
      </c>
      <c r="AW96" s="9" t="s">
        <v>35</v>
      </c>
      <c r="AX96" s="9" t="s">
        <v>73</v>
      </c>
      <c r="AY96" s="211" t="s">
        <v>167</v>
      </c>
    </row>
    <row r="97" s="10" customFormat="1">
      <c r="B97" s="212"/>
      <c r="C97" s="213"/>
      <c r="D97" s="199" t="s">
        <v>171</v>
      </c>
      <c r="E97" s="214" t="s">
        <v>19</v>
      </c>
      <c r="F97" s="215" t="s">
        <v>253</v>
      </c>
      <c r="G97" s="213"/>
      <c r="H97" s="216">
        <v>1.8</v>
      </c>
      <c r="I97" s="217"/>
      <c r="J97" s="213"/>
      <c r="K97" s="213"/>
      <c r="L97" s="218"/>
      <c r="M97" s="219"/>
      <c r="N97" s="220"/>
      <c r="O97" s="220"/>
      <c r="P97" s="220"/>
      <c r="Q97" s="220"/>
      <c r="R97" s="220"/>
      <c r="S97" s="220"/>
      <c r="T97" s="221"/>
      <c r="AT97" s="222" t="s">
        <v>171</v>
      </c>
      <c r="AU97" s="222" t="s">
        <v>73</v>
      </c>
      <c r="AV97" s="10" t="s">
        <v>82</v>
      </c>
      <c r="AW97" s="10" t="s">
        <v>35</v>
      </c>
      <c r="AX97" s="10" t="s">
        <v>73</v>
      </c>
      <c r="AY97" s="222" t="s">
        <v>167</v>
      </c>
    </row>
    <row r="98" s="9" customFormat="1">
      <c r="B98" s="202"/>
      <c r="C98" s="203"/>
      <c r="D98" s="199" t="s">
        <v>171</v>
      </c>
      <c r="E98" s="204" t="s">
        <v>19</v>
      </c>
      <c r="F98" s="205" t="s">
        <v>254</v>
      </c>
      <c r="G98" s="203"/>
      <c r="H98" s="204" t="s">
        <v>19</v>
      </c>
      <c r="I98" s="206"/>
      <c r="J98" s="203"/>
      <c r="K98" s="203"/>
      <c r="L98" s="207"/>
      <c r="M98" s="208"/>
      <c r="N98" s="209"/>
      <c r="O98" s="209"/>
      <c r="P98" s="209"/>
      <c r="Q98" s="209"/>
      <c r="R98" s="209"/>
      <c r="S98" s="209"/>
      <c r="T98" s="210"/>
      <c r="AT98" s="211" t="s">
        <v>171</v>
      </c>
      <c r="AU98" s="211" t="s">
        <v>73</v>
      </c>
      <c r="AV98" s="9" t="s">
        <v>80</v>
      </c>
      <c r="AW98" s="9" t="s">
        <v>35</v>
      </c>
      <c r="AX98" s="9" t="s">
        <v>73</v>
      </c>
      <c r="AY98" s="211" t="s">
        <v>167</v>
      </c>
    </row>
    <row r="99" s="10" customFormat="1">
      <c r="B99" s="212"/>
      <c r="C99" s="213"/>
      <c r="D99" s="199" t="s">
        <v>171</v>
      </c>
      <c r="E99" s="214" t="s">
        <v>19</v>
      </c>
      <c r="F99" s="215" t="s">
        <v>255</v>
      </c>
      <c r="G99" s="213"/>
      <c r="H99" s="216">
        <v>1.3</v>
      </c>
      <c r="I99" s="217"/>
      <c r="J99" s="213"/>
      <c r="K99" s="213"/>
      <c r="L99" s="218"/>
      <c r="M99" s="219"/>
      <c r="N99" s="220"/>
      <c r="O99" s="220"/>
      <c r="P99" s="220"/>
      <c r="Q99" s="220"/>
      <c r="R99" s="220"/>
      <c r="S99" s="220"/>
      <c r="T99" s="221"/>
      <c r="AT99" s="222" t="s">
        <v>171</v>
      </c>
      <c r="AU99" s="222" t="s">
        <v>73</v>
      </c>
      <c r="AV99" s="10" t="s">
        <v>82</v>
      </c>
      <c r="AW99" s="10" t="s">
        <v>35</v>
      </c>
      <c r="AX99" s="10" t="s">
        <v>73</v>
      </c>
      <c r="AY99" s="222" t="s">
        <v>167</v>
      </c>
    </row>
    <row r="100" s="9" customFormat="1">
      <c r="B100" s="202"/>
      <c r="C100" s="203"/>
      <c r="D100" s="199" t="s">
        <v>171</v>
      </c>
      <c r="E100" s="204" t="s">
        <v>19</v>
      </c>
      <c r="F100" s="205" t="s">
        <v>256</v>
      </c>
      <c r="G100" s="203"/>
      <c r="H100" s="204" t="s">
        <v>19</v>
      </c>
      <c r="I100" s="206"/>
      <c r="J100" s="203"/>
      <c r="K100" s="203"/>
      <c r="L100" s="207"/>
      <c r="M100" s="208"/>
      <c r="N100" s="209"/>
      <c r="O100" s="209"/>
      <c r="P100" s="209"/>
      <c r="Q100" s="209"/>
      <c r="R100" s="209"/>
      <c r="S100" s="209"/>
      <c r="T100" s="210"/>
      <c r="AT100" s="211" t="s">
        <v>171</v>
      </c>
      <c r="AU100" s="211" t="s">
        <v>73</v>
      </c>
      <c r="AV100" s="9" t="s">
        <v>80</v>
      </c>
      <c r="AW100" s="9" t="s">
        <v>35</v>
      </c>
      <c r="AX100" s="9" t="s">
        <v>73</v>
      </c>
      <c r="AY100" s="211" t="s">
        <v>167</v>
      </c>
    </row>
    <row r="101" s="10" customFormat="1">
      <c r="B101" s="212"/>
      <c r="C101" s="213"/>
      <c r="D101" s="199" t="s">
        <v>171</v>
      </c>
      <c r="E101" s="214" t="s">
        <v>19</v>
      </c>
      <c r="F101" s="215" t="s">
        <v>257</v>
      </c>
      <c r="G101" s="213"/>
      <c r="H101" s="216">
        <v>1.3899999999999999</v>
      </c>
      <c r="I101" s="217"/>
      <c r="J101" s="213"/>
      <c r="K101" s="213"/>
      <c r="L101" s="218"/>
      <c r="M101" s="219"/>
      <c r="N101" s="220"/>
      <c r="O101" s="220"/>
      <c r="P101" s="220"/>
      <c r="Q101" s="220"/>
      <c r="R101" s="220"/>
      <c r="S101" s="220"/>
      <c r="T101" s="221"/>
      <c r="AT101" s="222" t="s">
        <v>171</v>
      </c>
      <c r="AU101" s="222" t="s">
        <v>73</v>
      </c>
      <c r="AV101" s="10" t="s">
        <v>82</v>
      </c>
      <c r="AW101" s="10" t="s">
        <v>35</v>
      </c>
      <c r="AX101" s="10" t="s">
        <v>73</v>
      </c>
      <c r="AY101" s="222" t="s">
        <v>167</v>
      </c>
    </row>
    <row r="102" s="9" customFormat="1">
      <c r="B102" s="202"/>
      <c r="C102" s="203"/>
      <c r="D102" s="199" t="s">
        <v>171</v>
      </c>
      <c r="E102" s="204" t="s">
        <v>19</v>
      </c>
      <c r="F102" s="205" t="s">
        <v>258</v>
      </c>
      <c r="G102" s="203"/>
      <c r="H102" s="204" t="s">
        <v>19</v>
      </c>
      <c r="I102" s="206"/>
      <c r="J102" s="203"/>
      <c r="K102" s="203"/>
      <c r="L102" s="207"/>
      <c r="M102" s="208"/>
      <c r="N102" s="209"/>
      <c r="O102" s="209"/>
      <c r="P102" s="209"/>
      <c r="Q102" s="209"/>
      <c r="R102" s="209"/>
      <c r="S102" s="209"/>
      <c r="T102" s="210"/>
      <c r="AT102" s="211" t="s">
        <v>171</v>
      </c>
      <c r="AU102" s="211" t="s">
        <v>73</v>
      </c>
      <c r="AV102" s="9" t="s">
        <v>80</v>
      </c>
      <c r="AW102" s="9" t="s">
        <v>35</v>
      </c>
      <c r="AX102" s="9" t="s">
        <v>73</v>
      </c>
      <c r="AY102" s="211" t="s">
        <v>167</v>
      </c>
    </row>
    <row r="103" s="10" customFormat="1">
      <c r="B103" s="212"/>
      <c r="C103" s="213"/>
      <c r="D103" s="199" t="s">
        <v>171</v>
      </c>
      <c r="E103" s="214" t="s">
        <v>19</v>
      </c>
      <c r="F103" s="215" t="s">
        <v>259</v>
      </c>
      <c r="G103" s="213"/>
      <c r="H103" s="216">
        <v>1.2</v>
      </c>
      <c r="I103" s="217"/>
      <c r="J103" s="213"/>
      <c r="K103" s="213"/>
      <c r="L103" s="218"/>
      <c r="M103" s="219"/>
      <c r="N103" s="220"/>
      <c r="O103" s="220"/>
      <c r="P103" s="220"/>
      <c r="Q103" s="220"/>
      <c r="R103" s="220"/>
      <c r="S103" s="220"/>
      <c r="T103" s="221"/>
      <c r="AT103" s="222" t="s">
        <v>171</v>
      </c>
      <c r="AU103" s="222" t="s">
        <v>73</v>
      </c>
      <c r="AV103" s="10" t="s">
        <v>82</v>
      </c>
      <c r="AW103" s="10" t="s">
        <v>35</v>
      </c>
      <c r="AX103" s="10" t="s">
        <v>73</v>
      </c>
      <c r="AY103" s="222" t="s">
        <v>167</v>
      </c>
    </row>
    <row r="104" s="11" customFormat="1">
      <c r="B104" s="223"/>
      <c r="C104" s="224"/>
      <c r="D104" s="199" t="s">
        <v>171</v>
      </c>
      <c r="E104" s="225" t="s">
        <v>19</v>
      </c>
      <c r="F104" s="226" t="s">
        <v>184</v>
      </c>
      <c r="G104" s="224"/>
      <c r="H104" s="227">
        <v>6.5099999999999998</v>
      </c>
      <c r="I104" s="228"/>
      <c r="J104" s="224"/>
      <c r="K104" s="224"/>
      <c r="L104" s="229"/>
      <c r="M104" s="230"/>
      <c r="N104" s="231"/>
      <c r="O104" s="231"/>
      <c r="P104" s="231"/>
      <c r="Q104" s="231"/>
      <c r="R104" s="231"/>
      <c r="S104" s="231"/>
      <c r="T104" s="232"/>
      <c r="AT104" s="233" t="s">
        <v>171</v>
      </c>
      <c r="AU104" s="233" t="s">
        <v>73</v>
      </c>
      <c r="AV104" s="11" t="s">
        <v>166</v>
      </c>
      <c r="AW104" s="11" t="s">
        <v>35</v>
      </c>
      <c r="AX104" s="11" t="s">
        <v>80</v>
      </c>
      <c r="AY104" s="233" t="s">
        <v>167</v>
      </c>
    </row>
    <row r="105" s="1" customFormat="1" ht="22.5" customHeight="1">
      <c r="B105" s="38"/>
      <c r="C105" s="187" t="s">
        <v>82</v>
      </c>
      <c r="D105" s="187" t="s">
        <v>161</v>
      </c>
      <c r="E105" s="188" t="s">
        <v>185</v>
      </c>
      <c r="F105" s="189" t="s">
        <v>186</v>
      </c>
      <c r="G105" s="190" t="s">
        <v>164</v>
      </c>
      <c r="H105" s="191">
        <v>2.6200000000000001</v>
      </c>
      <c r="I105" s="192"/>
      <c r="J105" s="193">
        <f>ROUND(I105*H105,2)</f>
        <v>0</v>
      </c>
      <c r="K105" s="189" t="s">
        <v>165</v>
      </c>
      <c r="L105" s="43"/>
      <c r="M105" s="194" t="s">
        <v>19</v>
      </c>
      <c r="N105" s="195" t="s">
        <v>44</v>
      </c>
      <c r="O105" s="79"/>
      <c r="P105" s="196">
        <f>O105*H105</f>
        <v>0</v>
      </c>
      <c r="Q105" s="196">
        <v>0</v>
      </c>
      <c r="R105" s="196">
        <f>Q105*H105</f>
        <v>0</v>
      </c>
      <c r="S105" s="196">
        <v>0</v>
      </c>
      <c r="T105" s="197">
        <f>S105*H105</f>
        <v>0</v>
      </c>
      <c r="AR105" s="17" t="s">
        <v>166</v>
      </c>
      <c r="AT105" s="17" t="s">
        <v>161</v>
      </c>
      <c r="AU105" s="17" t="s">
        <v>73</v>
      </c>
      <c r="AY105" s="17" t="s">
        <v>167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17" t="s">
        <v>80</v>
      </c>
      <c r="BK105" s="198">
        <f>ROUND(I105*H105,2)</f>
        <v>0</v>
      </c>
      <c r="BL105" s="17" t="s">
        <v>166</v>
      </c>
      <c r="BM105" s="17" t="s">
        <v>260</v>
      </c>
    </row>
    <row r="106" s="1" customFormat="1">
      <c r="B106" s="38"/>
      <c r="C106" s="39"/>
      <c r="D106" s="199" t="s">
        <v>169</v>
      </c>
      <c r="E106" s="39"/>
      <c r="F106" s="200" t="s">
        <v>188</v>
      </c>
      <c r="G106" s="39"/>
      <c r="H106" s="39"/>
      <c r="I106" s="143"/>
      <c r="J106" s="39"/>
      <c r="K106" s="39"/>
      <c r="L106" s="43"/>
      <c r="M106" s="201"/>
      <c r="N106" s="79"/>
      <c r="O106" s="79"/>
      <c r="P106" s="79"/>
      <c r="Q106" s="79"/>
      <c r="R106" s="79"/>
      <c r="S106" s="79"/>
      <c r="T106" s="80"/>
      <c r="AT106" s="17" t="s">
        <v>169</v>
      </c>
      <c r="AU106" s="17" t="s">
        <v>73</v>
      </c>
    </row>
    <row r="107" s="1" customFormat="1" ht="22.5" customHeight="1">
      <c r="B107" s="38"/>
      <c r="C107" s="187" t="s">
        <v>89</v>
      </c>
      <c r="D107" s="187" t="s">
        <v>161</v>
      </c>
      <c r="E107" s="188" t="s">
        <v>261</v>
      </c>
      <c r="F107" s="189" t="s">
        <v>262</v>
      </c>
      <c r="G107" s="190" t="s">
        <v>164</v>
      </c>
      <c r="H107" s="191">
        <v>3.8900000000000001</v>
      </c>
      <c r="I107" s="192"/>
      <c r="J107" s="193">
        <f>ROUND(I107*H107,2)</f>
        <v>0</v>
      </c>
      <c r="K107" s="189" t="s">
        <v>165</v>
      </c>
      <c r="L107" s="43"/>
      <c r="M107" s="194" t="s">
        <v>19</v>
      </c>
      <c r="N107" s="195" t="s">
        <v>44</v>
      </c>
      <c r="O107" s="79"/>
      <c r="P107" s="196">
        <f>O107*H107</f>
        <v>0</v>
      </c>
      <c r="Q107" s="196">
        <v>0</v>
      </c>
      <c r="R107" s="196">
        <f>Q107*H107</f>
        <v>0</v>
      </c>
      <c r="S107" s="196">
        <v>0</v>
      </c>
      <c r="T107" s="197">
        <f>S107*H107</f>
        <v>0</v>
      </c>
      <c r="AR107" s="17" t="s">
        <v>166</v>
      </c>
      <c r="AT107" s="17" t="s">
        <v>161</v>
      </c>
      <c r="AU107" s="17" t="s">
        <v>73</v>
      </c>
      <c r="AY107" s="17" t="s">
        <v>167</v>
      </c>
      <c r="BE107" s="198">
        <f>IF(N107="základní",J107,0)</f>
        <v>0</v>
      </c>
      <c r="BF107" s="198">
        <f>IF(N107="snížená",J107,0)</f>
        <v>0</v>
      </c>
      <c r="BG107" s="198">
        <f>IF(N107="zákl. přenesená",J107,0)</f>
        <v>0</v>
      </c>
      <c r="BH107" s="198">
        <f>IF(N107="sníž. přenesená",J107,0)</f>
        <v>0</v>
      </c>
      <c r="BI107" s="198">
        <f>IF(N107="nulová",J107,0)</f>
        <v>0</v>
      </c>
      <c r="BJ107" s="17" t="s">
        <v>80</v>
      </c>
      <c r="BK107" s="198">
        <f>ROUND(I107*H107,2)</f>
        <v>0</v>
      </c>
      <c r="BL107" s="17" t="s">
        <v>166</v>
      </c>
      <c r="BM107" s="17" t="s">
        <v>263</v>
      </c>
    </row>
    <row r="108" s="1" customFormat="1">
      <c r="B108" s="38"/>
      <c r="C108" s="39"/>
      <c r="D108" s="199" t="s">
        <v>169</v>
      </c>
      <c r="E108" s="39"/>
      <c r="F108" s="200" t="s">
        <v>264</v>
      </c>
      <c r="G108" s="39"/>
      <c r="H108" s="39"/>
      <c r="I108" s="143"/>
      <c r="J108" s="39"/>
      <c r="K108" s="39"/>
      <c r="L108" s="43"/>
      <c r="M108" s="201"/>
      <c r="N108" s="79"/>
      <c r="O108" s="79"/>
      <c r="P108" s="79"/>
      <c r="Q108" s="79"/>
      <c r="R108" s="79"/>
      <c r="S108" s="79"/>
      <c r="T108" s="80"/>
      <c r="AT108" s="17" t="s">
        <v>169</v>
      </c>
      <c r="AU108" s="17" t="s">
        <v>73</v>
      </c>
    </row>
    <row r="109" s="1" customFormat="1" ht="33.75" customHeight="1">
      <c r="B109" s="38"/>
      <c r="C109" s="187" t="s">
        <v>166</v>
      </c>
      <c r="D109" s="187" t="s">
        <v>161</v>
      </c>
      <c r="E109" s="188" t="s">
        <v>190</v>
      </c>
      <c r="F109" s="189" t="s">
        <v>191</v>
      </c>
      <c r="G109" s="190" t="s">
        <v>192</v>
      </c>
      <c r="H109" s="191">
        <v>660</v>
      </c>
      <c r="I109" s="192"/>
      <c r="J109" s="193">
        <f>ROUND(I109*H109,2)</f>
        <v>0</v>
      </c>
      <c r="K109" s="189" t="s">
        <v>165</v>
      </c>
      <c r="L109" s="43"/>
      <c r="M109" s="194" t="s">
        <v>19</v>
      </c>
      <c r="N109" s="195" t="s">
        <v>44</v>
      </c>
      <c r="O109" s="79"/>
      <c r="P109" s="196">
        <f>O109*H109</f>
        <v>0</v>
      </c>
      <c r="Q109" s="196">
        <v>0</v>
      </c>
      <c r="R109" s="196">
        <f>Q109*H109</f>
        <v>0</v>
      </c>
      <c r="S109" s="196">
        <v>0</v>
      </c>
      <c r="T109" s="197">
        <f>S109*H109</f>
        <v>0</v>
      </c>
      <c r="AR109" s="17" t="s">
        <v>166</v>
      </c>
      <c r="AT109" s="17" t="s">
        <v>161</v>
      </c>
      <c r="AU109" s="17" t="s">
        <v>73</v>
      </c>
      <c r="AY109" s="17" t="s">
        <v>167</v>
      </c>
      <c r="BE109" s="198">
        <f>IF(N109="základní",J109,0)</f>
        <v>0</v>
      </c>
      <c r="BF109" s="198">
        <f>IF(N109="snížená",J109,0)</f>
        <v>0</v>
      </c>
      <c r="BG109" s="198">
        <f>IF(N109="zákl. přenesená",J109,0)</f>
        <v>0</v>
      </c>
      <c r="BH109" s="198">
        <f>IF(N109="sníž. přenesená",J109,0)</f>
        <v>0</v>
      </c>
      <c r="BI109" s="198">
        <f>IF(N109="nulová",J109,0)</f>
        <v>0</v>
      </c>
      <c r="BJ109" s="17" t="s">
        <v>80</v>
      </c>
      <c r="BK109" s="198">
        <f>ROUND(I109*H109,2)</f>
        <v>0</v>
      </c>
      <c r="BL109" s="17" t="s">
        <v>166</v>
      </c>
      <c r="BM109" s="17" t="s">
        <v>265</v>
      </c>
    </row>
    <row r="110" s="1" customFormat="1">
      <c r="B110" s="38"/>
      <c r="C110" s="39"/>
      <c r="D110" s="199" t="s">
        <v>169</v>
      </c>
      <c r="E110" s="39"/>
      <c r="F110" s="200" t="s">
        <v>194</v>
      </c>
      <c r="G110" s="39"/>
      <c r="H110" s="39"/>
      <c r="I110" s="143"/>
      <c r="J110" s="39"/>
      <c r="K110" s="39"/>
      <c r="L110" s="43"/>
      <c r="M110" s="201"/>
      <c r="N110" s="79"/>
      <c r="O110" s="79"/>
      <c r="P110" s="79"/>
      <c r="Q110" s="79"/>
      <c r="R110" s="79"/>
      <c r="S110" s="79"/>
      <c r="T110" s="80"/>
      <c r="AT110" s="17" t="s">
        <v>169</v>
      </c>
      <c r="AU110" s="17" t="s">
        <v>73</v>
      </c>
    </row>
    <row r="111" s="9" customFormat="1">
      <c r="B111" s="202"/>
      <c r="C111" s="203"/>
      <c r="D111" s="199" t="s">
        <v>171</v>
      </c>
      <c r="E111" s="204" t="s">
        <v>19</v>
      </c>
      <c r="F111" s="205" t="s">
        <v>266</v>
      </c>
      <c r="G111" s="203"/>
      <c r="H111" s="204" t="s">
        <v>19</v>
      </c>
      <c r="I111" s="206"/>
      <c r="J111" s="203"/>
      <c r="K111" s="203"/>
      <c r="L111" s="207"/>
      <c r="M111" s="208"/>
      <c r="N111" s="209"/>
      <c r="O111" s="209"/>
      <c r="P111" s="209"/>
      <c r="Q111" s="209"/>
      <c r="R111" s="209"/>
      <c r="S111" s="209"/>
      <c r="T111" s="210"/>
      <c r="AT111" s="211" t="s">
        <v>171</v>
      </c>
      <c r="AU111" s="211" t="s">
        <v>73</v>
      </c>
      <c r="AV111" s="9" t="s">
        <v>80</v>
      </c>
      <c r="AW111" s="9" t="s">
        <v>35</v>
      </c>
      <c r="AX111" s="9" t="s">
        <v>73</v>
      </c>
      <c r="AY111" s="211" t="s">
        <v>167</v>
      </c>
    </row>
    <row r="112" s="10" customFormat="1">
      <c r="B112" s="212"/>
      <c r="C112" s="213"/>
      <c r="D112" s="199" t="s">
        <v>171</v>
      </c>
      <c r="E112" s="214" t="s">
        <v>19</v>
      </c>
      <c r="F112" s="215" t="s">
        <v>267</v>
      </c>
      <c r="G112" s="213"/>
      <c r="H112" s="216">
        <v>660</v>
      </c>
      <c r="I112" s="217"/>
      <c r="J112" s="213"/>
      <c r="K112" s="213"/>
      <c r="L112" s="218"/>
      <c r="M112" s="219"/>
      <c r="N112" s="220"/>
      <c r="O112" s="220"/>
      <c r="P112" s="220"/>
      <c r="Q112" s="220"/>
      <c r="R112" s="220"/>
      <c r="S112" s="220"/>
      <c r="T112" s="221"/>
      <c r="AT112" s="222" t="s">
        <v>171</v>
      </c>
      <c r="AU112" s="222" t="s">
        <v>73</v>
      </c>
      <c r="AV112" s="10" t="s">
        <v>82</v>
      </c>
      <c r="AW112" s="10" t="s">
        <v>35</v>
      </c>
      <c r="AX112" s="10" t="s">
        <v>80</v>
      </c>
      <c r="AY112" s="222" t="s">
        <v>167</v>
      </c>
    </row>
    <row r="113" s="1" customFormat="1" ht="22.5" customHeight="1">
      <c r="B113" s="38"/>
      <c r="C113" s="234" t="s">
        <v>205</v>
      </c>
      <c r="D113" s="234" t="s">
        <v>197</v>
      </c>
      <c r="E113" s="235" t="s">
        <v>198</v>
      </c>
      <c r="F113" s="236" t="s">
        <v>199</v>
      </c>
      <c r="G113" s="237" t="s">
        <v>200</v>
      </c>
      <c r="H113" s="238">
        <v>1056</v>
      </c>
      <c r="I113" s="239"/>
      <c r="J113" s="240">
        <f>ROUND(I113*H113,2)</f>
        <v>0</v>
      </c>
      <c r="K113" s="236" t="s">
        <v>165</v>
      </c>
      <c r="L113" s="241"/>
      <c r="M113" s="242" t="s">
        <v>19</v>
      </c>
      <c r="N113" s="243" t="s">
        <v>44</v>
      </c>
      <c r="O113" s="79"/>
      <c r="P113" s="196">
        <f>O113*H113</f>
        <v>0</v>
      </c>
      <c r="Q113" s="196">
        <v>1</v>
      </c>
      <c r="R113" s="196">
        <f>Q113*H113</f>
        <v>1056</v>
      </c>
      <c r="S113" s="196">
        <v>0</v>
      </c>
      <c r="T113" s="197">
        <f>S113*H113</f>
        <v>0</v>
      </c>
      <c r="AR113" s="17" t="s">
        <v>201</v>
      </c>
      <c r="AT113" s="17" t="s">
        <v>197</v>
      </c>
      <c r="AU113" s="17" t="s">
        <v>73</v>
      </c>
      <c r="AY113" s="17" t="s">
        <v>167</v>
      </c>
      <c r="BE113" s="198">
        <f>IF(N113="základní",J113,0)</f>
        <v>0</v>
      </c>
      <c r="BF113" s="198">
        <f>IF(N113="snížená",J113,0)</f>
        <v>0</v>
      </c>
      <c r="BG113" s="198">
        <f>IF(N113="zákl. přenesená",J113,0)</f>
        <v>0</v>
      </c>
      <c r="BH113" s="198">
        <f>IF(N113="sníž. přenesená",J113,0)</f>
        <v>0</v>
      </c>
      <c r="BI113" s="198">
        <f>IF(N113="nulová",J113,0)</f>
        <v>0</v>
      </c>
      <c r="BJ113" s="17" t="s">
        <v>80</v>
      </c>
      <c r="BK113" s="198">
        <f>ROUND(I113*H113,2)</f>
        <v>0</v>
      </c>
      <c r="BL113" s="17" t="s">
        <v>166</v>
      </c>
      <c r="BM113" s="17" t="s">
        <v>268</v>
      </c>
    </row>
    <row r="114" s="10" customFormat="1">
      <c r="B114" s="212"/>
      <c r="C114" s="213"/>
      <c r="D114" s="199" t="s">
        <v>171</v>
      </c>
      <c r="E114" s="214" t="s">
        <v>19</v>
      </c>
      <c r="F114" s="215" t="s">
        <v>269</v>
      </c>
      <c r="G114" s="213"/>
      <c r="H114" s="216">
        <v>1056</v>
      </c>
      <c r="I114" s="217"/>
      <c r="J114" s="213"/>
      <c r="K114" s="213"/>
      <c r="L114" s="218"/>
      <c r="M114" s="219"/>
      <c r="N114" s="220"/>
      <c r="O114" s="220"/>
      <c r="P114" s="220"/>
      <c r="Q114" s="220"/>
      <c r="R114" s="220"/>
      <c r="S114" s="220"/>
      <c r="T114" s="221"/>
      <c r="AT114" s="222" t="s">
        <v>171</v>
      </c>
      <c r="AU114" s="222" t="s">
        <v>73</v>
      </c>
      <c r="AV114" s="10" t="s">
        <v>82</v>
      </c>
      <c r="AW114" s="10" t="s">
        <v>35</v>
      </c>
      <c r="AX114" s="10" t="s">
        <v>80</v>
      </c>
      <c r="AY114" s="222" t="s">
        <v>167</v>
      </c>
    </row>
    <row r="115" s="1" customFormat="1" ht="90" customHeight="1">
      <c r="B115" s="38"/>
      <c r="C115" s="187" t="s">
        <v>210</v>
      </c>
      <c r="D115" s="187" t="s">
        <v>161</v>
      </c>
      <c r="E115" s="188" t="s">
        <v>270</v>
      </c>
      <c r="F115" s="189" t="s">
        <v>271</v>
      </c>
      <c r="G115" s="190" t="s">
        <v>200</v>
      </c>
      <c r="H115" s="191">
        <v>1056</v>
      </c>
      <c r="I115" s="192"/>
      <c r="J115" s="193">
        <f>ROUND(I115*H115,2)</f>
        <v>0</v>
      </c>
      <c r="K115" s="189" t="s">
        <v>165</v>
      </c>
      <c r="L115" s="43"/>
      <c r="M115" s="194" t="s">
        <v>19</v>
      </c>
      <c r="N115" s="195" t="s">
        <v>44</v>
      </c>
      <c r="O115" s="79"/>
      <c r="P115" s="196">
        <f>O115*H115</f>
        <v>0</v>
      </c>
      <c r="Q115" s="196">
        <v>0</v>
      </c>
      <c r="R115" s="196">
        <f>Q115*H115</f>
        <v>0</v>
      </c>
      <c r="S115" s="196">
        <v>0</v>
      </c>
      <c r="T115" s="197">
        <f>S115*H115</f>
        <v>0</v>
      </c>
      <c r="AR115" s="17" t="s">
        <v>166</v>
      </c>
      <c r="AT115" s="17" t="s">
        <v>161</v>
      </c>
      <c r="AU115" s="17" t="s">
        <v>73</v>
      </c>
      <c r="AY115" s="17" t="s">
        <v>167</v>
      </c>
      <c r="BE115" s="198">
        <f>IF(N115="základní",J115,0)</f>
        <v>0</v>
      </c>
      <c r="BF115" s="198">
        <f>IF(N115="snížená",J115,0)</f>
        <v>0</v>
      </c>
      <c r="BG115" s="198">
        <f>IF(N115="zákl. přenesená",J115,0)</f>
        <v>0</v>
      </c>
      <c r="BH115" s="198">
        <f>IF(N115="sníž. přenesená",J115,0)</f>
        <v>0</v>
      </c>
      <c r="BI115" s="198">
        <f>IF(N115="nulová",J115,0)</f>
        <v>0</v>
      </c>
      <c r="BJ115" s="17" t="s">
        <v>80</v>
      </c>
      <c r="BK115" s="198">
        <f>ROUND(I115*H115,2)</f>
        <v>0</v>
      </c>
      <c r="BL115" s="17" t="s">
        <v>166</v>
      </c>
      <c r="BM115" s="17" t="s">
        <v>272</v>
      </c>
    </row>
    <row r="116" s="1" customFormat="1">
      <c r="B116" s="38"/>
      <c r="C116" s="39"/>
      <c r="D116" s="199" t="s">
        <v>169</v>
      </c>
      <c r="E116" s="39"/>
      <c r="F116" s="200" t="s">
        <v>209</v>
      </c>
      <c r="G116" s="39"/>
      <c r="H116" s="39"/>
      <c r="I116" s="143"/>
      <c r="J116" s="39"/>
      <c r="K116" s="39"/>
      <c r="L116" s="43"/>
      <c r="M116" s="201"/>
      <c r="N116" s="79"/>
      <c r="O116" s="79"/>
      <c r="P116" s="79"/>
      <c r="Q116" s="79"/>
      <c r="R116" s="79"/>
      <c r="S116" s="79"/>
      <c r="T116" s="80"/>
      <c r="AT116" s="17" t="s">
        <v>169</v>
      </c>
      <c r="AU116" s="17" t="s">
        <v>73</v>
      </c>
    </row>
    <row r="117" s="1" customFormat="1" ht="22.5" customHeight="1">
      <c r="B117" s="38"/>
      <c r="C117" s="187" t="s">
        <v>217</v>
      </c>
      <c r="D117" s="187" t="s">
        <v>161</v>
      </c>
      <c r="E117" s="188" t="s">
        <v>211</v>
      </c>
      <c r="F117" s="189" t="s">
        <v>212</v>
      </c>
      <c r="G117" s="190" t="s">
        <v>213</v>
      </c>
      <c r="H117" s="191">
        <v>150</v>
      </c>
      <c r="I117" s="192"/>
      <c r="J117" s="193">
        <f>ROUND(I117*H117,2)</f>
        <v>0</v>
      </c>
      <c r="K117" s="189" t="s">
        <v>165</v>
      </c>
      <c r="L117" s="43"/>
      <c r="M117" s="194" t="s">
        <v>19</v>
      </c>
      <c r="N117" s="195" t="s">
        <v>44</v>
      </c>
      <c r="O117" s="79"/>
      <c r="P117" s="196">
        <f>O117*H117</f>
        <v>0</v>
      </c>
      <c r="Q117" s="196">
        <v>0</v>
      </c>
      <c r="R117" s="196">
        <f>Q117*H117</f>
        <v>0</v>
      </c>
      <c r="S117" s="196">
        <v>0</v>
      </c>
      <c r="T117" s="197">
        <f>S117*H117</f>
        <v>0</v>
      </c>
      <c r="AR117" s="17" t="s">
        <v>166</v>
      </c>
      <c r="AT117" s="17" t="s">
        <v>161</v>
      </c>
      <c r="AU117" s="17" t="s">
        <v>73</v>
      </c>
      <c r="AY117" s="17" t="s">
        <v>167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7" t="s">
        <v>80</v>
      </c>
      <c r="BK117" s="198">
        <f>ROUND(I117*H117,2)</f>
        <v>0</v>
      </c>
      <c r="BL117" s="17" t="s">
        <v>166</v>
      </c>
      <c r="BM117" s="17" t="s">
        <v>273</v>
      </c>
    </row>
    <row r="118" s="1" customFormat="1">
      <c r="B118" s="38"/>
      <c r="C118" s="39"/>
      <c r="D118" s="199" t="s">
        <v>169</v>
      </c>
      <c r="E118" s="39"/>
      <c r="F118" s="200" t="s">
        <v>215</v>
      </c>
      <c r="G118" s="39"/>
      <c r="H118" s="39"/>
      <c r="I118" s="143"/>
      <c r="J118" s="39"/>
      <c r="K118" s="39"/>
      <c r="L118" s="43"/>
      <c r="M118" s="201"/>
      <c r="N118" s="79"/>
      <c r="O118" s="79"/>
      <c r="P118" s="79"/>
      <c r="Q118" s="79"/>
      <c r="R118" s="79"/>
      <c r="S118" s="79"/>
      <c r="T118" s="80"/>
      <c r="AT118" s="17" t="s">
        <v>169</v>
      </c>
      <c r="AU118" s="17" t="s">
        <v>73</v>
      </c>
    </row>
    <row r="119" s="10" customFormat="1">
      <c r="B119" s="212"/>
      <c r="C119" s="213"/>
      <c r="D119" s="199" t="s">
        <v>171</v>
      </c>
      <c r="E119" s="214" t="s">
        <v>19</v>
      </c>
      <c r="F119" s="215" t="s">
        <v>216</v>
      </c>
      <c r="G119" s="213"/>
      <c r="H119" s="216">
        <v>150</v>
      </c>
      <c r="I119" s="217"/>
      <c r="J119" s="213"/>
      <c r="K119" s="213"/>
      <c r="L119" s="218"/>
      <c r="M119" s="219"/>
      <c r="N119" s="220"/>
      <c r="O119" s="220"/>
      <c r="P119" s="220"/>
      <c r="Q119" s="220"/>
      <c r="R119" s="220"/>
      <c r="S119" s="220"/>
      <c r="T119" s="221"/>
      <c r="AT119" s="222" t="s">
        <v>171</v>
      </c>
      <c r="AU119" s="222" t="s">
        <v>73</v>
      </c>
      <c r="AV119" s="10" t="s">
        <v>82</v>
      </c>
      <c r="AW119" s="10" t="s">
        <v>35</v>
      </c>
      <c r="AX119" s="10" t="s">
        <v>80</v>
      </c>
      <c r="AY119" s="222" t="s">
        <v>167</v>
      </c>
    </row>
    <row r="120" s="1" customFormat="1" ht="22.5" customHeight="1">
      <c r="B120" s="38"/>
      <c r="C120" s="187" t="s">
        <v>201</v>
      </c>
      <c r="D120" s="187" t="s">
        <v>161</v>
      </c>
      <c r="E120" s="188" t="s">
        <v>218</v>
      </c>
      <c r="F120" s="189" t="s">
        <v>219</v>
      </c>
      <c r="G120" s="190" t="s">
        <v>213</v>
      </c>
      <c r="H120" s="191">
        <v>15.6</v>
      </c>
      <c r="I120" s="192"/>
      <c r="J120" s="193">
        <f>ROUND(I120*H120,2)</f>
        <v>0</v>
      </c>
      <c r="K120" s="189" t="s">
        <v>165</v>
      </c>
      <c r="L120" s="43"/>
      <c r="M120" s="194" t="s">
        <v>19</v>
      </c>
      <c r="N120" s="195" t="s">
        <v>44</v>
      </c>
      <c r="O120" s="79"/>
      <c r="P120" s="196">
        <f>O120*H120</f>
        <v>0</v>
      </c>
      <c r="Q120" s="196">
        <v>0</v>
      </c>
      <c r="R120" s="196">
        <f>Q120*H120</f>
        <v>0</v>
      </c>
      <c r="S120" s="196">
        <v>0</v>
      </c>
      <c r="T120" s="197">
        <f>S120*H120</f>
        <v>0</v>
      </c>
      <c r="AR120" s="17" t="s">
        <v>166</v>
      </c>
      <c r="AT120" s="17" t="s">
        <v>161</v>
      </c>
      <c r="AU120" s="17" t="s">
        <v>73</v>
      </c>
      <c r="AY120" s="17" t="s">
        <v>167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17" t="s">
        <v>80</v>
      </c>
      <c r="BK120" s="198">
        <f>ROUND(I120*H120,2)</f>
        <v>0</v>
      </c>
      <c r="BL120" s="17" t="s">
        <v>166</v>
      </c>
      <c r="BM120" s="17" t="s">
        <v>274</v>
      </c>
    </row>
    <row r="121" s="1" customFormat="1">
      <c r="B121" s="38"/>
      <c r="C121" s="39"/>
      <c r="D121" s="199" t="s">
        <v>169</v>
      </c>
      <c r="E121" s="39"/>
      <c r="F121" s="200" t="s">
        <v>221</v>
      </c>
      <c r="G121" s="39"/>
      <c r="H121" s="39"/>
      <c r="I121" s="143"/>
      <c r="J121" s="39"/>
      <c r="K121" s="39"/>
      <c r="L121" s="43"/>
      <c r="M121" s="201"/>
      <c r="N121" s="79"/>
      <c r="O121" s="79"/>
      <c r="P121" s="79"/>
      <c r="Q121" s="79"/>
      <c r="R121" s="79"/>
      <c r="S121" s="79"/>
      <c r="T121" s="80"/>
      <c r="AT121" s="17" t="s">
        <v>169</v>
      </c>
      <c r="AU121" s="17" t="s">
        <v>73</v>
      </c>
    </row>
    <row r="122" s="9" customFormat="1">
      <c r="B122" s="202"/>
      <c r="C122" s="203"/>
      <c r="D122" s="199" t="s">
        <v>171</v>
      </c>
      <c r="E122" s="204" t="s">
        <v>19</v>
      </c>
      <c r="F122" s="205" t="s">
        <v>275</v>
      </c>
      <c r="G122" s="203"/>
      <c r="H122" s="204" t="s">
        <v>19</v>
      </c>
      <c r="I122" s="206"/>
      <c r="J122" s="203"/>
      <c r="K122" s="203"/>
      <c r="L122" s="207"/>
      <c r="M122" s="208"/>
      <c r="N122" s="209"/>
      <c r="O122" s="209"/>
      <c r="P122" s="209"/>
      <c r="Q122" s="209"/>
      <c r="R122" s="209"/>
      <c r="S122" s="209"/>
      <c r="T122" s="210"/>
      <c r="AT122" s="211" t="s">
        <v>171</v>
      </c>
      <c r="AU122" s="211" t="s">
        <v>73</v>
      </c>
      <c r="AV122" s="9" t="s">
        <v>80</v>
      </c>
      <c r="AW122" s="9" t="s">
        <v>35</v>
      </c>
      <c r="AX122" s="9" t="s">
        <v>73</v>
      </c>
      <c r="AY122" s="211" t="s">
        <v>167</v>
      </c>
    </row>
    <row r="123" s="10" customFormat="1">
      <c r="B123" s="212"/>
      <c r="C123" s="213"/>
      <c r="D123" s="199" t="s">
        <v>171</v>
      </c>
      <c r="E123" s="214" t="s">
        <v>19</v>
      </c>
      <c r="F123" s="215" t="s">
        <v>276</v>
      </c>
      <c r="G123" s="213"/>
      <c r="H123" s="216">
        <v>7.2000000000000002</v>
      </c>
      <c r="I123" s="217"/>
      <c r="J123" s="213"/>
      <c r="K123" s="213"/>
      <c r="L123" s="218"/>
      <c r="M123" s="219"/>
      <c r="N123" s="220"/>
      <c r="O123" s="220"/>
      <c r="P123" s="220"/>
      <c r="Q123" s="220"/>
      <c r="R123" s="220"/>
      <c r="S123" s="220"/>
      <c r="T123" s="221"/>
      <c r="AT123" s="222" t="s">
        <v>171</v>
      </c>
      <c r="AU123" s="222" t="s">
        <v>73</v>
      </c>
      <c r="AV123" s="10" t="s">
        <v>82</v>
      </c>
      <c r="AW123" s="10" t="s">
        <v>35</v>
      </c>
      <c r="AX123" s="10" t="s">
        <v>73</v>
      </c>
      <c r="AY123" s="222" t="s">
        <v>167</v>
      </c>
    </row>
    <row r="124" s="9" customFormat="1">
      <c r="B124" s="202"/>
      <c r="C124" s="203"/>
      <c r="D124" s="199" t="s">
        <v>171</v>
      </c>
      <c r="E124" s="204" t="s">
        <v>19</v>
      </c>
      <c r="F124" s="205" t="s">
        <v>277</v>
      </c>
      <c r="G124" s="203"/>
      <c r="H124" s="204" t="s">
        <v>19</v>
      </c>
      <c r="I124" s="206"/>
      <c r="J124" s="203"/>
      <c r="K124" s="203"/>
      <c r="L124" s="207"/>
      <c r="M124" s="208"/>
      <c r="N124" s="209"/>
      <c r="O124" s="209"/>
      <c r="P124" s="209"/>
      <c r="Q124" s="209"/>
      <c r="R124" s="209"/>
      <c r="S124" s="209"/>
      <c r="T124" s="210"/>
      <c r="AT124" s="211" t="s">
        <v>171</v>
      </c>
      <c r="AU124" s="211" t="s">
        <v>73</v>
      </c>
      <c r="AV124" s="9" t="s">
        <v>80</v>
      </c>
      <c r="AW124" s="9" t="s">
        <v>35</v>
      </c>
      <c r="AX124" s="9" t="s">
        <v>73</v>
      </c>
      <c r="AY124" s="211" t="s">
        <v>167</v>
      </c>
    </row>
    <row r="125" s="10" customFormat="1">
      <c r="B125" s="212"/>
      <c r="C125" s="213"/>
      <c r="D125" s="199" t="s">
        <v>171</v>
      </c>
      <c r="E125" s="214" t="s">
        <v>19</v>
      </c>
      <c r="F125" s="215" t="s">
        <v>278</v>
      </c>
      <c r="G125" s="213"/>
      <c r="H125" s="216">
        <v>8.4000000000000004</v>
      </c>
      <c r="I125" s="217"/>
      <c r="J125" s="213"/>
      <c r="K125" s="213"/>
      <c r="L125" s="218"/>
      <c r="M125" s="219"/>
      <c r="N125" s="220"/>
      <c r="O125" s="220"/>
      <c r="P125" s="220"/>
      <c r="Q125" s="220"/>
      <c r="R125" s="220"/>
      <c r="S125" s="220"/>
      <c r="T125" s="221"/>
      <c r="AT125" s="222" t="s">
        <v>171</v>
      </c>
      <c r="AU125" s="222" t="s">
        <v>73</v>
      </c>
      <c r="AV125" s="10" t="s">
        <v>82</v>
      </c>
      <c r="AW125" s="10" t="s">
        <v>35</v>
      </c>
      <c r="AX125" s="10" t="s">
        <v>73</v>
      </c>
      <c r="AY125" s="222" t="s">
        <v>167</v>
      </c>
    </row>
    <row r="126" s="11" customFormat="1">
      <c r="B126" s="223"/>
      <c r="C126" s="224"/>
      <c r="D126" s="199" t="s">
        <v>171</v>
      </c>
      <c r="E126" s="225" t="s">
        <v>19</v>
      </c>
      <c r="F126" s="226" t="s">
        <v>184</v>
      </c>
      <c r="G126" s="224"/>
      <c r="H126" s="227">
        <v>15.6</v>
      </c>
      <c r="I126" s="228"/>
      <c r="J126" s="224"/>
      <c r="K126" s="224"/>
      <c r="L126" s="229"/>
      <c r="M126" s="230"/>
      <c r="N126" s="231"/>
      <c r="O126" s="231"/>
      <c r="P126" s="231"/>
      <c r="Q126" s="231"/>
      <c r="R126" s="231"/>
      <c r="S126" s="231"/>
      <c r="T126" s="232"/>
      <c r="AT126" s="233" t="s">
        <v>171</v>
      </c>
      <c r="AU126" s="233" t="s">
        <v>73</v>
      </c>
      <c r="AV126" s="11" t="s">
        <v>166</v>
      </c>
      <c r="AW126" s="11" t="s">
        <v>35</v>
      </c>
      <c r="AX126" s="11" t="s">
        <v>80</v>
      </c>
      <c r="AY126" s="233" t="s">
        <v>167</v>
      </c>
    </row>
    <row r="127" s="1" customFormat="1" ht="22.5" customHeight="1">
      <c r="B127" s="38"/>
      <c r="C127" s="187" t="s">
        <v>228</v>
      </c>
      <c r="D127" s="187" t="s">
        <v>161</v>
      </c>
      <c r="E127" s="188" t="s">
        <v>224</v>
      </c>
      <c r="F127" s="189" t="s">
        <v>225</v>
      </c>
      <c r="G127" s="190" t="s">
        <v>213</v>
      </c>
      <c r="H127" s="191">
        <v>15.6</v>
      </c>
      <c r="I127" s="192"/>
      <c r="J127" s="193">
        <f>ROUND(I127*H127,2)</f>
        <v>0</v>
      </c>
      <c r="K127" s="189" t="s">
        <v>165</v>
      </c>
      <c r="L127" s="43"/>
      <c r="M127" s="194" t="s">
        <v>19</v>
      </c>
      <c r="N127" s="195" t="s">
        <v>44</v>
      </c>
      <c r="O127" s="79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AR127" s="17" t="s">
        <v>166</v>
      </c>
      <c r="AT127" s="17" t="s">
        <v>161</v>
      </c>
      <c r="AU127" s="17" t="s">
        <v>73</v>
      </c>
      <c r="AY127" s="17" t="s">
        <v>167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7" t="s">
        <v>80</v>
      </c>
      <c r="BK127" s="198">
        <f>ROUND(I127*H127,2)</f>
        <v>0</v>
      </c>
      <c r="BL127" s="17" t="s">
        <v>166</v>
      </c>
      <c r="BM127" s="17" t="s">
        <v>279</v>
      </c>
    </row>
    <row r="128" s="1" customFormat="1">
      <c r="B128" s="38"/>
      <c r="C128" s="39"/>
      <c r="D128" s="199" t="s">
        <v>169</v>
      </c>
      <c r="E128" s="39"/>
      <c r="F128" s="200" t="s">
        <v>227</v>
      </c>
      <c r="G128" s="39"/>
      <c r="H128" s="39"/>
      <c r="I128" s="143"/>
      <c r="J128" s="39"/>
      <c r="K128" s="39"/>
      <c r="L128" s="43"/>
      <c r="M128" s="201"/>
      <c r="N128" s="79"/>
      <c r="O128" s="79"/>
      <c r="P128" s="79"/>
      <c r="Q128" s="79"/>
      <c r="R128" s="79"/>
      <c r="S128" s="79"/>
      <c r="T128" s="80"/>
      <c r="AT128" s="17" t="s">
        <v>169</v>
      </c>
      <c r="AU128" s="17" t="s">
        <v>73</v>
      </c>
    </row>
    <row r="129" s="9" customFormat="1">
      <c r="B129" s="202"/>
      <c r="C129" s="203"/>
      <c r="D129" s="199" t="s">
        <v>171</v>
      </c>
      <c r="E129" s="204" t="s">
        <v>19</v>
      </c>
      <c r="F129" s="205" t="s">
        <v>280</v>
      </c>
      <c r="G129" s="203"/>
      <c r="H129" s="204" t="s">
        <v>19</v>
      </c>
      <c r="I129" s="206"/>
      <c r="J129" s="203"/>
      <c r="K129" s="203"/>
      <c r="L129" s="207"/>
      <c r="M129" s="208"/>
      <c r="N129" s="209"/>
      <c r="O129" s="209"/>
      <c r="P129" s="209"/>
      <c r="Q129" s="209"/>
      <c r="R129" s="209"/>
      <c r="S129" s="209"/>
      <c r="T129" s="210"/>
      <c r="AT129" s="211" t="s">
        <v>171</v>
      </c>
      <c r="AU129" s="211" t="s">
        <v>73</v>
      </c>
      <c r="AV129" s="9" t="s">
        <v>80</v>
      </c>
      <c r="AW129" s="9" t="s">
        <v>35</v>
      </c>
      <c r="AX129" s="9" t="s">
        <v>73</v>
      </c>
      <c r="AY129" s="211" t="s">
        <v>167</v>
      </c>
    </row>
    <row r="130" s="10" customFormat="1">
      <c r="B130" s="212"/>
      <c r="C130" s="213"/>
      <c r="D130" s="199" t="s">
        <v>171</v>
      </c>
      <c r="E130" s="214" t="s">
        <v>19</v>
      </c>
      <c r="F130" s="215" t="s">
        <v>276</v>
      </c>
      <c r="G130" s="213"/>
      <c r="H130" s="216">
        <v>7.2000000000000002</v>
      </c>
      <c r="I130" s="217"/>
      <c r="J130" s="213"/>
      <c r="K130" s="213"/>
      <c r="L130" s="218"/>
      <c r="M130" s="219"/>
      <c r="N130" s="220"/>
      <c r="O130" s="220"/>
      <c r="P130" s="220"/>
      <c r="Q130" s="220"/>
      <c r="R130" s="220"/>
      <c r="S130" s="220"/>
      <c r="T130" s="221"/>
      <c r="AT130" s="222" t="s">
        <v>171</v>
      </c>
      <c r="AU130" s="222" t="s">
        <v>73</v>
      </c>
      <c r="AV130" s="10" t="s">
        <v>82</v>
      </c>
      <c r="AW130" s="10" t="s">
        <v>35</v>
      </c>
      <c r="AX130" s="10" t="s">
        <v>73</v>
      </c>
      <c r="AY130" s="222" t="s">
        <v>167</v>
      </c>
    </row>
    <row r="131" s="9" customFormat="1">
      <c r="B131" s="202"/>
      <c r="C131" s="203"/>
      <c r="D131" s="199" t="s">
        <v>171</v>
      </c>
      <c r="E131" s="204" t="s">
        <v>19</v>
      </c>
      <c r="F131" s="205" t="s">
        <v>277</v>
      </c>
      <c r="G131" s="203"/>
      <c r="H131" s="204" t="s">
        <v>19</v>
      </c>
      <c r="I131" s="206"/>
      <c r="J131" s="203"/>
      <c r="K131" s="203"/>
      <c r="L131" s="207"/>
      <c r="M131" s="208"/>
      <c r="N131" s="209"/>
      <c r="O131" s="209"/>
      <c r="P131" s="209"/>
      <c r="Q131" s="209"/>
      <c r="R131" s="209"/>
      <c r="S131" s="209"/>
      <c r="T131" s="210"/>
      <c r="AT131" s="211" t="s">
        <v>171</v>
      </c>
      <c r="AU131" s="211" t="s">
        <v>73</v>
      </c>
      <c r="AV131" s="9" t="s">
        <v>80</v>
      </c>
      <c r="AW131" s="9" t="s">
        <v>35</v>
      </c>
      <c r="AX131" s="9" t="s">
        <v>73</v>
      </c>
      <c r="AY131" s="211" t="s">
        <v>167</v>
      </c>
    </row>
    <row r="132" s="10" customFormat="1">
      <c r="B132" s="212"/>
      <c r="C132" s="213"/>
      <c r="D132" s="199" t="s">
        <v>171</v>
      </c>
      <c r="E132" s="214" t="s">
        <v>19</v>
      </c>
      <c r="F132" s="215" t="s">
        <v>278</v>
      </c>
      <c r="G132" s="213"/>
      <c r="H132" s="216">
        <v>8.4000000000000004</v>
      </c>
      <c r="I132" s="217"/>
      <c r="J132" s="213"/>
      <c r="K132" s="213"/>
      <c r="L132" s="218"/>
      <c r="M132" s="219"/>
      <c r="N132" s="220"/>
      <c r="O132" s="220"/>
      <c r="P132" s="220"/>
      <c r="Q132" s="220"/>
      <c r="R132" s="220"/>
      <c r="S132" s="220"/>
      <c r="T132" s="221"/>
      <c r="AT132" s="222" t="s">
        <v>171</v>
      </c>
      <c r="AU132" s="222" t="s">
        <v>73</v>
      </c>
      <c r="AV132" s="10" t="s">
        <v>82</v>
      </c>
      <c r="AW132" s="10" t="s">
        <v>35</v>
      </c>
      <c r="AX132" s="10" t="s">
        <v>73</v>
      </c>
      <c r="AY132" s="222" t="s">
        <v>167</v>
      </c>
    </row>
    <row r="133" s="11" customFormat="1">
      <c r="B133" s="223"/>
      <c r="C133" s="224"/>
      <c r="D133" s="199" t="s">
        <v>171</v>
      </c>
      <c r="E133" s="225" t="s">
        <v>19</v>
      </c>
      <c r="F133" s="226" t="s">
        <v>184</v>
      </c>
      <c r="G133" s="224"/>
      <c r="H133" s="227">
        <v>15.6</v>
      </c>
      <c r="I133" s="228"/>
      <c r="J133" s="224"/>
      <c r="K133" s="224"/>
      <c r="L133" s="229"/>
      <c r="M133" s="230"/>
      <c r="N133" s="231"/>
      <c r="O133" s="231"/>
      <c r="P133" s="231"/>
      <c r="Q133" s="231"/>
      <c r="R133" s="231"/>
      <c r="S133" s="231"/>
      <c r="T133" s="232"/>
      <c r="AT133" s="233" t="s">
        <v>171</v>
      </c>
      <c r="AU133" s="233" t="s">
        <v>73</v>
      </c>
      <c r="AV133" s="11" t="s">
        <v>166</v>
      </c>
      <c r="AW133" s="11" t="s">
        <v>35</v>
      </c>
      <c r="AX133" s="11" t="s">
        <v>80</v>
      </c>
      <c r="AY133" s="233" t="s">
        <v>167</v>
      </c>
    </row>
    <row r="134" s="1" customFormat="1" ht="33.75" customHeight="1">
      <c r="B134" s="38"/>
      <c r="C134" s="187" t="s">
        <v>115</v>
      </c>
      <c r="D134" s="187" t="s">
        <v>161</v>
      </c>
      <c r="E134" s="188" t="s">
        <v>281</v>
      </c>
      <c r="F134" s="189" t="s">
        <v>282</v>
      </c>
      <c r="G134" s="190" t="s">
        <v>236</v>
      </c>
      <c r="H134" s="191">
        <v>80</v>
      </c>
      <c r="I134" s="192"/>
      <c r="J134" s="193">
        <f>ROUND(I134*H134,2)</f>
        <v>0</v>
      </c>
      <c r="K134" s="189" t="s">
        <v>165</v>
      </c>
      <c r="L134" s="43"/>
      <c r="M134" s="194" t="s">
        <v>19</v>
      </c>
      <c r="N134" s="195" t="s">
        <v>44</v>
      </c>
      <c r="O134" s="79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AR134" s="17" t="s">
        <v>166</v>
      </c>
      <c r="AT134" s="17" t="s">
        <v>161</v>
      </c>
      <c r="AU134" s="17" t="s">
        <v>73</v>
      </c>
      <c r="AY134" s="17" t="s">
        <v>167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7" t="s">
        <v>80</v>
      </c>
      <c r="BK134" s="198">
        <f>ROUND(I134*H134,2)</f>
        <v>0</v>
      </c>
      <c r="BL134" s="17" t="s">
        <v>166</v>
      </c>
      <c r="BM134" s="17" t="s">
        <v>283</v>
      </c>
    </row>
    <row r="135" s="1" customFormat="1">
      <c r="B135" s="38"/>
      <c r="C135" s="39"/>
      <c r="D135" s="199" t="s">
        <v>169</v>
      </c>
      <c r="E135" s="39"/>
      <c r="F135" s="200" t="s">
        <v>284</v>
      </c>
      <c r="G135" s="39"/>
      <c r="H135" s="39"/>
      <c r="I135" s="143"/>
      <c r="J135" s="39"/>
      <c r="K135" s="39"/>
      <c r="L135" s="43"/>
      <c r="M135" s="201"/>
      <c r="N135" s="79"/>
      <c r="O135" s="79"/>
      <c r="P135" s="79"/>
      <c r="Q135" s="79"/>
      <c r="R135" s="79"/>
      <c r="S135" s="79"/>
      <c r="T135" s="80"/>
      <c r="AT135" s="17" t="s">
        <v>169</v>
      </c>
      <c r="AU135" s="17" t="s">
        <v>73</v>
      </c>
    </row>
    <row r="136" s="10" customFormat="1">
      <c r="B136" s="212"/>
      <c r="C136" s="213"/>
      <c r="D136" s="199" t="s">
        <v>171</v>
      </c>
      <c r="E136" s="214" t="s">
        <v>19</v>
      </c>
      <c r="F136" s="215" t="s">
        <v>285</v>
      </c>
      <c r="G136" s="213"/>
      <c r="H136" s="216">
        <v>80</v>
      </c>
      <c r="I136" s="217"/>
      <c r="J136" s="213"/>
      <c r="K136" s="213"/>
      <c r="L136" s="218"/>
      <c r="M136" s="219"/>
      <c r="N136" s="220"/>
      <c r="O136" s="220"/>
      <c r="P136" s="220"/>
      <c r="Q136" s="220"/>
      <c r="R136" s="220"/>
      <c r="S136" s="220"/>
      <c r="T136" s="221"/>
      <c r="AT136" s="222" t="s">
        <v>171</v>
      </c>
      <c r="AU136" s="222" t="s">
        <v>73</v>
      </c>
      <c r="AV136" s="10" t="s">
        <v>82</v>
      </c>
      <c r="AW136" s="10" t="s">
        <v>35</v>
      </c>
      <c r="AX136" s="10" t="s">
        <v>80</v>
      </c>
      <c r="AY136" s="222" t="s">
        <v>167</v>
      </c>
    </row>
    <row r="137" s="1" customFormat="1" ht="22.5" customHeight="1">
      <c r="B137" s="38"/>
      <c r="C137" s="234" t="s">
        <v>238</v>
      </c>
      <c r="D137" s="234" t="s">
        <v>197</v>
      </c>
      <c r="E137" s="235" t="s">
        <v>286</v>
      </c>
      <c r="F137" s="236" t="s">
        <v>287</v>
      </c>
      <c r="G137" s="237" t="s">
        <v>288</v>
      </c>
      <c r="H137" s="238">
        <v>80</v>
      </c>
      <c r="I137" s="239"/>
      <c r="J137" s="240">
        <f>ROUND(I137*H137,2)</f>
        <v>0</v>
      </c>
      <c r="K137" s="236" t="s">
        <v>165</v>
      </c>
      <c r="L137" s="241"/>
      <c r="M137" s="242" t="s">
        <v>19</v>
      </c>
      <c r="N137" s="243" t="s">
        <v>44</v>
      </c>
      <c r="O137" s="79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AR137" s="17" t="s">
        <v>201</v>
      </c>
      <c r="AT137" s="17" t="s">
        <v>197</v>
      </c>
      <c r="AU137" s="17" t="s">
        <v>73</v>
      </c>
      <c r="AY137" s="17" t="s">
        <v>167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7" t="s">
        <v>80</v>
      </c>
      <c r="BK137" s="198">
        <f>ROUND(I137*H137,2)</f>
        <v>0</v>
      </c>
      <c r="BL137" s="17" t="s">
        <v>166</v>
      </c>
      <c r="BM137" s="17" t="s">
        <v>289</v>
      </c>
    </row>
    <row r="138" s="9" customFormat="1">
      <c r="B138" s="202"/>
      <c r="C138" s="203"/>
      <c r="D138" s="199" t="s">
        <v>171</v>
      </c>
      <c r="E138" s="204" t="s">
        <v>19</v>
      </c>
      <c r="F138" s="205" t="s">
        <v>290</v>
      </c>
      <c r="G138" s="203"/>
      <c r="H138" s="204" t="s">
        <v>19</v>
      </c>
      <c r="I138" s="206"/>
      <c r="J138" s="203"/>
      <c r="K138" s="203"/>
      <c r="L138" s="207"/>
      <c r="M138" s="208"/>
      <c r="N138" s="209"/>
      <c r="O138" s="209"/>
      <c r="P138" s="209"/>
      <c r="Q138" s="209"/>
      <c r="R138" s="209"/>
      <c r="S138" s="209"/>
      <c r="T138" s="210"/>
      <c r="AT138" s="211" t="s">
        <v>171</v>
      </c>
      <c r="AU138" s="211" t="s">
        <v>73</v>
      </c>
      <c r="AV138" s="9" t="s">
        <v>80</v>
      </c>
      <c r="AW138" s="9" t="s">
        <v>35</v>
      </c>
      <c r="AX138" s="9" t="s">
        <v>73</v>
      </c>
      <c r="AY138" s="211" t="s">
        <v>167</v>
      </c>
    </row>
    <row r="139" s="10" customFormat="1">
      <c r="B139" s="212"/>
      <c r="C139" s="213"/>
      <c r="D139" s="199" t="s">
        <v>171</v>
      </c>
      <c r="E139" s="214" t="s">
        <v>19</v>
      </c>
      <c r="F139" s="215" t="s">
        <v>291</v>
      </c>
      <c r="G139" s="213"/>
      <c r="H139" s="216">
        <v>80</v>
      </c>
      <c r="I139" s="217"/>
      <c r="J139" s="213"/>
      <c r="K139" s="213"/>
      <c r="L139" s="218"/>
      <c r="M139" s="219"/>
      <c r="N139" s="220"/>
      <c r="O139" s="220"/>
      <c r="P139" s="220"/>
      <c r="Q139" s="220"/>
      <c r="R139" s="220"/>
      <c r="S139" s="220"/>
      <c r="T139" s="221"/>
      <c r="AT139" s="222" t="s">
        <v>171</v>
      </c>
      <c r="AU139" s="222" t="s">
        <v>73</v>
      </c>
      <c r="AV139" s="10" t="s">
        <v>82</v>
      </c>
      <c r="AW139" s="10" t="s">
        <v>35</v>
      </c>
      <c r="AX139" s="10" t="s">
        <v>80</v>
      </c>
      <c r="AY139" s="222" t="s">
        <v>167</v>
      </c>
    </row>
    <row r="140" s="1" customFormat="1" ht="22.5" customHeight="1">
      <c r="B140" s="38"/>
      <c r="C140" s="187" t="s">
        <v>242</v>
      </c>
      <c r="D140" s="187" t="s">
        <v>161</v>
      </c>
      <c r="E140" s="188" t="s">
        <v>292</v>
      </c>
      <c r="F140" s="189" t="s">
        <v>293</v>
      </c>
      <c r="G140" s="190" t="s">
        <v>236</v>
      </c>
      <c r="H140" s="191">
        <v>140</v>
      </c>
      <c r="I140" s="192"/>
      <c r="J140" s="193">
        <f>ROUND(I140*H140,2)</f>
        <v>0</v>
      </c>
      <c r="K140" s="189" t="s">
        <v>165</v>
      </c>
      <c r="L140" s="43"/>
      <c r="M140" s="194" t="s">
        <v>19</v>
      </c>
      <c r="N140" s="195" t="s">
        <v>44</v>
      </c>
      <c r="O140" s="79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AR140" s="17" t="s">
        <v>166</v>
      </c>
      <c r="AT140" s="17" t="s">
        <v>161</v>
      </c>
      <c r="AU140" s="17" t="s">
        <v>73</v>
      </c>
      <c r="AY140" s="17" t="s">
        <v>167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17" t="s">
        <v>80</v>
      </c>
      <c r="BK140" s="198">
        <f>ROUND(I140*H140,2)</f>
        <v>0</v>
      </c>
      <c r="BL140" s="17" t="s">
        <v>166</v>
      </c>
      <c r="BM140" s="17" t="s">
        <v>294</v>
      </c>
    </row>
    <row r="141" s="1" customFormat="1">
      <c r="B141" s="38"/>
      <c r="C141" s="39"/>
      <c r="D141" s="199" t="s">
        <v>169</v>
      </c>
      <c r="E141" s="39"/>
      <c r="F141" s="200" t="s">
        <v>295</v>
      </c>
      <c r="G141" s="39"/>
      <c r="H141" s="39"/>
      <c r="I141" s="143"/>
      <c r="J141" s="39"/>
      <c r="K141" s="39"/>
      <c r="L141" s="43"/>
      <c r="M141" s="201"/>
      <c r="N141" s="79"/>
      <c r="O141" s="79"/>
      <c r="P141" s="79"/>
      <c r="Q141" s="79"/>
      <c r="R141" s="79"/>
      <c r="S141" s="79"/>
      <c r="T141" s="80"/>
      <c r="AT141" s="17" t="s">
        <v>169</v>
      </c>
      <c r="AU141" s="17" t="s">
        <v>73</v>
      </c>
    </row>
    <row r="142" s="9" customFormat="1">
      <c r="B142" s="202"/>
      <c r="C142" s="203"/>
      <c r="D142" s="199" t="s">
        <v>171</v>
      </c>
      <c r="E142" s="204" t="s">
        <v>19</v>
      </c>
      <c r="F142" s="205" t="s">
        <v>296</v>
      </c>
      <c r="G142" s="203"/>
      <c r="H142" s="204" t="s">
        <v>19</v>
      </c>
      <c r="I142" s="206"/>
      <c r="J142" s="203"/>
      <c r="K142" s="203"/>
      <c r="L142" s="207"/>
      <c r="M142" s="208"/>
      <c r="N142" s="209"/>
      <c r="O142" s="209"/>
      <c r="P142" s="209"/>
      <c r="Q142" s="209"/>
      <c r="R142" s="209"/>
      <c r="S142" s="209"/>
      <c r="T142" s="210"/>
      <c r="AT142" s="211" t="s">
        <v>171</v>
      </c>
      <c r="AU142" s="211" t="s">
        <v>73</v>
      </c>
      <c r="AV142" s="9" t="s">
        <v>80</v>
      </c>
      <c r="AW142" s="9" t="s">
        <v>35</v>
      </c>
      <c r="AX142" s="9" t="s">
        <v>73</v>
      </c>
      <c r="AY142" s="211" t="s">
        <v>167</v>
      </c>
    </row>
    <row r="143" s="10" customFormat="1">
      <c r="B143" s="212"/>
      <c r="C143" s="213"/>
      <c r="D143" s="199" t="s">
        <v>171</v>
      </c>
      <c r="E143" s="214" t="s">
        <v>19</v>
      </c>
      <c r="F143" s="215" t="s">
        <v>297</v>
      </c>
      <c r="G143" s="213"/>
      <c r="H143" s="216">
        <v>140</v>
      </c>
      <c r="I143" s="217"/>
      <c r="J143" s="213"/>
      <c r="K143" s="213"/>
      <c r="L143" s="218"/>
      <c r="M143" s="219"/>
      <c r="N143" s="220"/>
      <c r="O143" s="220"/>
      <c r="P143" s="220"/>
      <c r="Q143" s="220"/>
      <c r="R143" s="220"/>
      <c r="S143" s="220"/>
      <c r="T143" s="221"/>
      <c r="AT143" s="222" t="s">
        <v>171</v>
      </c>
      <c r="AU143" s="222" t="s">
        <v>73</v>
      </c>
      <c r="AV143" s="10" t="s">
        <v>82</v>
      </c>
      <c r="AW143" s="10" t="s">
        <v>35</v>
      </c>
      <c r="AX143" s="10" t="s">
        <v>80</v>
      </c>
      <c r="AY143" s="222" t="s">
        <v>167</v>
      </c>
    </row>
    <row r="144" s="1" customFormat="1" ht="33.75" customHeight="1">
      <c r="B144" s="38"/>
      <c r="C144" s="187" t="s">
        <v>298</v>
      </c>
      <c r="D144" s="187" t="s">
        <v>161</v>
      </c>
      <c r="E144" s="188" t="s">
        <v>299</v>
      </c>
      <c r="F144" s="189" t="s">
        <v>300</v>
      </c>
      <c r="G144" s="190" t="s">
        <v>301</v>
      </c>
      <c r="H144" s="191">
        <v>37</v>
      </c>
      <c r="I144" s="192"/>
      <c r="J144" s="193">
        <f>ROUND(I144*H144,2)</f>
        <v>0</v>
      </c>
      <c r="K144" s="189" t="s">
        <v>165</v>
      </c>
      <c r="L144" s="43"/>
      <c r="M144" s="194" t="s">
        <v>19</v>
      </c>
      <c r="N144" s="195" t="s">
        <v>44</v>
      </c>
      <c r="O144" s="79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AR144" s="17" t="s">
        <v>166</v>
      </c>
      <c r="AT144" s="17" t="s">
        <v>161</v>
      </c>
      <c r="AU144" s="17" t="s">
        <v>73</v>
      </c>
      <c r="AY144" s="17" t="s">
        <v>167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7" t="s">
        <v>80</v>
      </c>
      <c r="BK144" s="198">
        <f>ROUND(I144*H144,2)</f>
        <v>0</v>
      </c>
      <c r="BL144" s="17" t="s">
        <v>166</v>
      </c>
      <c r="BM144" s="17" t="s">
        <v>302</v>
      </c>
    </row>
    <row r="145" s="1" customFormat="1">
      <c r="B145" s="38"/>
      <c r="C145" s="39"/>
      <c r="D145" s="199" t="s">
        <v>169</v>
      </c>
      <c r="E145" s="39"/>
      <c r="F145" s="200" t="s">
        <v>303</v>
      </c>
      <c r="G145" s="39"/>
      <c r="H145" s="39"/>
      <c r="I145" s="143"/>
      <c r="J145" s="39"/>
      <c r="K145" s="39"/>
      <c r="L145" s="43"/>
      <c r="M145" s="201"/>
      <c r="N145" s="79"/>
      <c r="O145" s="79"/>
      <c r="P145" s="79"/>
      <c r="Q145" s="79"/>
      <c r="R145" s="79"/>
      <c r="S145" s="79"/>
      <c r="T145" s="80"/>
      <c r="AT145" s="17" t="s">
        <v>169</v>
      </c>
      <c r="AU145" s="17" t="s">
        <v>73</v>
      </c>
    </row>
    <row r="146" s="9" customFormat="1">
      <c r="B146" s="202"/>
      <c r="C146" s="203"/>
      <c r="D146" s="199" t="s">
        <v>171</v>
      </c>
      <c r="E146" s="204" t="s">
        <v>19</v>
      </c>
      <c r="F146" s="205" t="s">
        <v>304</v>
      </c>
      <c r="G146" s="203"/>
      <c r="H146" s="204" t="s">
        <v>19</v>
      </c>
      <c r="I146" s="206"/>
      <c r="J146" s="203"/>
      <c r="K146" s="203"/>
      <c r="L146" s="207"/>
      <c r="M146" s="208"/>
      <c r="N146" s="209"/>
      <c r="O146" s="209"/>
      <c r="P146" s="209"/>
      <c r="Q146" s="209"/>
      <c r="R146" s="209"/>
      <c r="S146" s="209"/>
      <c r="T146" s="210"/>
      <c r="AT146" s="211" t="s">
        <v>171</v>
      </c>
      <c r="AU146" s="211" t="s">
        <v>73</v>
      </c>
      <c r="AV146" s="9" t="s">
        <v>80</v>
      </c>
      <c r="AW146" s="9" t="s">
        <v>35</v>
      </c>
      <c r="AX146" s="9" t="s">
        <v>73</v>
      </c>
      <c r="AY146" s="211" t="s">
        <v>167</v>
      </c>
    </row>
    <row r="147" s="10" customFormat="1">
      <c r="B147" s="212"/>
      <c r="C147" s="213"/>
      <c r="D147" s="199" t="s">
        <v>171</v>
      </c>
      <c r="E147" s="214" t="s">
        <v>19</v>
      </c>
      <c r="F147" s="215" t="s">
        <v>305</v>
      </c>
      <c r="G147" s="213"/>
      <c r="H147" s="216">
        <v>37</v>
      </c>
      <c r="I147" s="217"/>
      <c r="J147" s="213"/>
      <c r="K147" s="213"/>
      <c r="L147" s="218"/>
      <c r="M147" s="219"/>
      <c r="N147" s="220"/>
      <c r="O147" s="220"/>
      <c r="P147" s="220"/>
      <c r="Q147" s="220"/>
      <c r="R147" s="220"/>
      <c r="S147" s="220"/>
      <c r="T147" s="221"/>
      <c r="AT147" s="222" t="s">
        <v>171</v>
      </c>
      <c r="AU147" s="222" t="s">
        <v>73</v>
      </c>
      <c r="AV147" s="10" t="s">
        <v>82</v>
      </c>
      <c r="AW147" s="10" t="s">
        <v>35</v>
      </c>
      <c r="AX147" s="10" t="s">
        <v>80</v>
      </c>
      <c r="AY147" s="222" t="s">
        <v>167</v>
      </c>
    </row>
    <row r="148" s="1" customFormat="1" ht="22.5" customHeight="1">
      <c r="B148" s="38"/>
      <c r="C148" s="187" t="s">
        <v>306</v>
      </c>
      <c r="D148" s="187" t="s">
        <v>161</v>
      </c>
      <c r="E148" s="188" t="s">
        <v>307</v>
      </c>
      <c r="F148" s="189" t="s">
        <v>308</v>
      </c>
      <c r="G148" s="190" t="s">
        <v>192</v>
      </c>
      <c r="H148" s="191">
        <v>0.33600000000000002</v>
      </c>
      <c r="I148" s="192"/>
      <c r="J148" s="193">
        <f>ROUND(I148*H148,2)</f>
        <v>0</v>
      </c>
      <c r="K148" s="189" t="s">
        <v>19</v>
      </c>
      <c r="L148" s="43"/>
      <c r="M148" s="194" t="s">
        <v>19</v>
      </c>
      <c r="N148" s="195" t="s">
        <v>44</v>
      </c>
      <c r="O148" s="79"/>
      <c r="P148" s="196">
        <f>O148*H148</f>
        <v>0</v>
      </c>
      <c r="Q148" s="196">
        <v>2.645</v>
      </c>
      <c r="R148" s="196">
        <f>Q148*H148</f>
        <v>0.88872000000000007</v>
      </c>
      <c r="S148" s="196">
        <v>0</v>
      </c>
      <c r="T148" s="197">
        <f>S148*H148</f>
        <v>0</v>
      </c>
      <c r="AR148" s="17" t="s">
        <v>166</v>
      </c>
      <c r="AT148" s="17" t="s">
        <v>161</v>
      </c>
      <c r="AU148" s="17" t="s">
        <v>73</v>
      </c>
      <c r="AY148" s="17" t="s">
        <v>167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7" t="s">
        <v>80</v>
      </c>
      <c r="BK148" s="198">
        <f>ROUND(I148*H148,2)</f>
        <v>0</v>
      </c>
      <c r="BL148" s="17" t="s">
        <v>166</v>
      </c>
      <c r="BM148" s="17" t="s">
        <v>309</v>
      </c>
    </row>
    <row r="149" s="9" customFormat="1">
      <c r="B149" s="202"/>
      <c r="C149" s="203"/>
      <c r="D149" s="199" t="s">
        <v>171</v>
      </c>
      <c r="E149" s="204" t="s">
        <v>19</v>
      </c>
      <c r="F149" s="205" t="s">
        <v>304</v>
      </c>
      <c r="G149" s="203"/>
      <c r="H149" s="204" t="s">
        <v>19</v>
      </c>
      <c r="I149" s="206"/>
      <c r="J149" s="203"/>
      <c r="K149" s="203"/>
      <c r="L149" s="207"/>
      <c r="M149" s="208"/>
      <c r="N149" s="209"/>
      <c r="O149" s="209"/>
      <c r="P149" s="209"/>
      <c r="Q149" s="209"/>
      <c r="R149" s="209"/>
      <c r="S149" s="209"/>
      <c r="T149" s="210"/>
      <c r="AT149" s="211" t="s">
        <v>171</v>
      </c>
      <c r="AU149" s="211" t="s">
        <v>73</v>
      </c>
      <c r="AV149" s="9" t="s">
        <v>80</v>
      </c>
      <c r="AW149" s="9" t="s">
        <v>35</v>
      </c>
      <c r="AX149" s="9" t="s">
        <v>73</v>
      </c>
      <c r="AY149" s="211" t="s">
        <v>167</v>
      </c>
    </row>
    <row r="150" s="10" customFormat="1">
      <c r="B150" s="212"/>
      <c r="C150" s="213"/>
      <c r="D150" s="199" t="s">
        <v>171</v>
      </c>
      <c r="E150" s="214" t="s">
        <v>19</v>
      </c>
      <c r="F150" s="215" t="s">
        <v>310</v>
      </c>
      <c r="G150" s="213"/>
      <c r="H150" s="216">
        <v>0.33600000000000002</v>
      </c>
      <c r="I150" s="217"/>
      <c r="J150" s="213"/>
      <c r="K150" s="213"/>
      <c r="L150" s="218"/>
      <c r="M150" s="219"/>
      <c r="N150" s="220"/>
      <c r="O150" s="220"/>
      <c r="P150" s="220"/>
      <c r="Q150" s="220"/>
      <c r="R150" s="220"/>
      <c r="S150" s="220"/>
      <c r="T150" s="221"/>
      <c r="AT150" s="222" t="s">
        <v>171</v>
      </c>
      <c r="AU150" s="222" t="s">
        <v>73</v>
      </c>
      <c r="AV150" s="10" t="s">
        <v>82</v>
      </c>
      <c r="AW150" s="10" t="s">
        <v>35</v>
      </c>
      <c r="AX150" s="10" t="s">
        <v>80</v>
      </c>
      <c r="AY150" s="222" t="s">
        <v>167</v>
      </c>
    </row>
    <row r="151" s="1" customFormat="1" ht="16.5" customHeight="1">
      <c r="B151" s="38"/>
      <c r="C151" s="187" t="s">
        <v>8</v>
      </c>
      <c r="D151" s="187" t="s">
        <v>161</v>
      </c>
      <c r="E151" s="188" t="s">
        <v>311</v>
      </c>
      <c r="F151" s="189" t="s">
        <v>312</v>
      </c>
      <c r="G151" s="190" t="s">
        <v>313</v>
      </c>
      <c r="H151" s="191">
        <v>1</v>
      </c>
      <c r="I151" s="192"/>
      <c r="J151" s="193">
        <f>ROUND(I151*H151,2)</f>
        <v>0</v>
      </c>
      <c r="K151" s="189" t="s">
        <v>19</v>
      </c>
      <c r="L151" s="43"/>
      <c r="M151" s="194" t="s">
        <v>19</v>
      </c>
      <c r="N151" s="195" t="s">
        <v>44</v>
      </c>
      <c r="O151" s="79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AR151" s="17" t="s">
        <v>166</v>
      </c>
      <c r="AT151" s="17" t="s">
        <v>161</v>
      </c>
      <c r="AU151" s="17" t="s">
        <v>73</v>
      </c>
      <c r="AY151" s="17" t="s">
        <v>167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7" t="s">
        <v>80</v>
      </c>
      <c r="BK151" s="198">
        <f>ROUND(I151*H151,2)</f>
        <v>0</v>
      </c>
      <c r="BL151" s="17" t="s">
        <v>166</v>
      </c>
      <c r="BM151" s="17" t="s">
        <v>314</v>
      </c>
    </row>
    <row r="152" s="9" customFormat="1">
      <c r="B152" s="202"/>
      <c r="C152" s="203"/>
      <c r="D152" s="199" t="s">
        <v>171</v>
      </c>
      <c r="E152" s="204" t="s">
        <v>19</v>
      </c>
      <c r="F152" s="205" t="s">
        <v>315</v>
      </c>
      <c r="G152" s="203"/>
      <c r="H152" s="204" t="s">
        <v>19</v>
      </c>
      <c r="I152" s="206"/>
      <c r="J152" s="203"/>
      <c r="K152" s="203"/>
      <c r="L152" s="207"/>
      <c r="M152" s="208"/>
      <c r="N152" s="209"/>
      <c r="O152" s="209"/>
      <c r="P152" s="209"/>
      <c r="Q152" s="209"/>
      <c r="R152" s="209"/>
      <c r="S152" s="209"/>
      <c r="T152" s="210"/>
      <c r="AT152" s="211" t="s">
        <v>171</v>
      </c>
      <c r="AU152" s="211" t="s">
        <v>73</v>
      </c>
      <c r="AV152" s="9" t="s">
        <v>80</v>
      </c>
      <c r="AW152" s="9" t="s">
        <v>35</v>
      </c>
      <c r="AX152" s="9" t="s">
        <v>73</v>
      </c>
      <c r="AY152" s="211" t="s">
        <v>167</v>
      </c>
    </row>
    <row r="153" s="10" customFormat="1">
      <c r="B153" s="212"/>
      <c r="C153" s="213"/>
      <c r="D153" s="199" t="s">
        <v>171</v>
      </c>
      <c r="E153" s="214" t="s">
        <v>19</v>
      </c>
      <c r="F153" s="215" t="s">
        <v>80</v>
      </c>
      <c r="G153" s="213"/>
      <c r="H153" s="216">
        <v>1</v>
      </c>
      <c r="I153" s="217"/>
      <c r="J153" s="213"/>
      <c r="K153" s="213"/>
      <c r="L153" s="218"/>
      <c r="M153" s="219"/>
      <c r="N153" s="220"/>
      <c r="O153" s="220"/>
      <c r="P153" s="220"/>
      <c r="Q153" s="220"/>
      <c r="R153" s="220"/>
      <c r="S153" s="220"/>
      <c r="T153" s="221"/>
      <c r="AT153" s="222" t="s">
        <v>171</v>
      </c>
      <c r="AU153" s="222" t="s">
        <v>73</v>
      </c>
      <c r="AV153" s="10" t="s">
        <v>82</v>
      </c>
      <c r="AW153" s="10" t="s">
        <v>35</v>
      </c>
      <c r="AX153" s="10" t="s">
        <v>80</v>
      </c>
      <c r="AY153" s="222" t="s">
        <v>167</v>
      </c>
    </row>
    <row r="154" s="1" customFormat="1" ht="16.5" customHeight="1">
      <c r="B154" s="38"/>
      <c r="C154" s="187" t="s">
        <v>316</v>
      </c>
      <c r="D154" s="187" t="s">
        <v>161</v>
      </c>
      <c r="E154" s="188" t="s">
        <v>317</v>
      </c>
      <c r="F154" s="189" t="s">
        <v>318</v>
      </c>
      <c r="G154" s="190" t="s">
        <v>313</v>
      </c>
      <c r="H154" s="191">
        <v>1</v>
      </c>
      <c r="I154" s="192"/>
      <c r="J154" s="193">
        <f>ROUND(I154*H154,2)</f>
        <v>0</v>
      </c>
      <c r="K154" s="189" t="s">
        <v>19</v>
      </c>
      <c r="L154" s="43"/>
      <c r="M154" s="194" t="s">
        <v>19</v>
      </c>
      <c r="N154" s="195" t="s">
        <v>44</v>
      </c>
      <c r="O154" s="79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AR154" s="17" t="s">
        <v>166</v>
      </c>
      <c r="AT154" s="17" t="s">
        <v>161</v>
      </c>
      <c r="AU154" s="17" t="s">
        <v>73</v>
      </c>
      <c r="AY154" s="17" t="s">
        <v>167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7" t="s">
        <v>80</v>
      </c>
      <c r="BK154" s="198">
        <f>ROUND(I154*H154,2)</f>
        <v>0</v>
      </c>
      <c r="BL154" s="17" t="s">
        <v>166</v>
      </c>
      <c r="BM154" s="17" t="s">
        <v>319</v>
      </c>
    </row>
    <row r="155" s="9" customFormat="1">
      <c r="B155" s="202"/>
      <c r="C155" s="203"/>
      <c r="D155" s="199" t="s">
        <v>171</v>
      </c>
      <c r="E155" s="204" t="s">
        <v>19</v>
      </c>
      <c r="F155" s="205" t="s">
        <v>315</v>
      </c>
      <c r="G155" s="203"/>
      <c r="H155" s="204" t="s">
        <v>19</v>
      </c>
      <c r="I155" s="206"/>
      <c r="J155" s="203"/>
      <c r="K155" s="203"/>
      <c r="L155" s="207"/>
      <c r="M155" s="208"/>
      <c r="N155" s="209"/>
      <c r="O155" s="209"/>
      <c r="P155" s="209"/>
      <c r="Q155" s="209"/>
      <c r="R155" s="209"/>
      <c r="S155" s="209"/>
      <c r="T155" s="210"/>
      <c r="AT155" s="211" t="s">
        <v>171</v>
      </c>
      <c r="AU155" s="211" t="s">
        <v>73</v>
      </c>
      <c r="AV155" s="9" t="s">
        <v>80</v>
      </c>
      <c r="AW155" s="9" t="s">
        <v>35</v>
      </c>
      <c r="AX155" s="9" t="s">
        <v>73</v>
      </c>
      <c r="AY155" s="211" t="s">
        <v>167</v>
      </c>
    </row>
    <row r="156" s="10" customFormat="1">
      <c r="B156" s="212"/>
      <c r="C156" s="213"/>
      <c r="D156" s="199" t="s">
        <v>171</v>
      </c>
      <c r="E156" s="214" t="s">
        <v>19</v>
      </c>
      <c r="F156" s="215" t="s">
        <v>80</v>
      </c>
      <c r="G156" s="213"/>
      <c r="H156" s="216">
        <v>1</v>
      </c>
      <c r="I156" s="217"/>
      <c r="J156" s="213"/>
      <c r="K156" s="213"/>
      <c r="L156" s="218"/>
      <c r="M156" s="244"/>
      <c r="N156" s="245"/>
      <c r="O156" s="245"/>
      <c r="P156" s="245"/>
      <c r="Q156" s="245"/>
      <c r="R156" s="245"/>
      <c r="S156" s="245"/>
      <c r="T156" s="246"/>
      <c r="AT156" s="222" t="s">
        <v>171</v>
      </c>
      <c r="AU156" s="222" t="s">
        <v>73</v>
      </c>
      <c r="AV156" s="10" t="s">
        <v>82</v>
      </c>
      <c r="AW156" s="10" t="s">
        <v>35</v>
      </c>
      <c r="AX156" s="10" t="s">
        <v>80</v>
      </c>
      <c r="AY156" s="222" t="s">
        <v>167</v>
      </c>
    </row>
    <row r="157" s="1" customFormat="1" ht="6.96" customHeight="1">
      <c r="B157" s="57"/>
      <c r="C157" s="58"/>
      <c r="D157" s="58"/>
      <c r="E157" s="58"/>
      <c r="F157" s="58"/>
      <c r="G157" s="58"/>
      <c r="H157" s="58"/>
      <c r="I157" s="167"/>
      <c r="J157" s="58"/>
      <c r="K157" s="58"/>
      <c r="L157" s="43"/>
    </row>
  </sheetData>
  <sheetProtection sheet="1" autoFilter="0" formatColumns="0" formatRows="0" objects="1" scenarios="1" spinCount="100000" saltValue="T8qB1Dv6ICuROrx0cZA3w2bNUYDMozcYdVyHUasLmMmJFSj5S8bXE0n0zXrY2ZCacHEFO76Ba+FR3xEMTsCZPg==" hashValue="FgQLekjkXu+/IIdBnfXFeuXAjNASWhsYer0mb6Osd5gvItttdlUOk+jDCVr8F1vFZL8/lrduYC6uC61vrJb3bQ==" algorithmName="SHA-512" password="CC35"/>
  <autoFilter ref="C90:K156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7:H77"/>
    <mergeCell ref="E81:H81"/>
    <mergeCell ref="E79:H79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96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82</v>
      </c>
    </row>
    <row r="4" ht="24.96" customHeight="1">
      <c r="B4" s="20"/>
      <c r="D4" s="140" t="s">
        <v>137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Oprava geometrických parametrů koleje (OBLAST Č. 1)</v>
      </c>
      <c r="F7" s="141"/>
      <c r="G7" s="141"/>
      <c r="H7" s="141"/>
      <c r="L7" s="20"/>
    </row>
    <row r="8">
      <c r="B8" s="20"/>
      <c r="D8" s="141" t="s">
        <v>138</v>
      </c>
      <c r="L8" s="20"/>
    </row>
    <row r="9" ht="16.5" customHeight="1">
      <c r="B9" s="20"/>
      <c r="E9" s="142" t="s">
        <v>139</v>
      </c>
      <c r="L9" s="20"/>
    </row>
    <row r="10" ht="12" customHeight="1">
      <c r="B10" s="20"/>
      <c r="D10" s="141" t="s">
        <v>140</v>
      </c>
      <c r="L10" s="20"/>
    </row>
    <row r="11" s="1" customFormat="1" ht="16.5" customHeight="1">
      <c r="B11" s="43"/>
      <c r="E11" s="141" t="s">
        <v>141</v>
      </c>
      <c r="F11" s="1"/>
      <c r="G11" s="1"/>
      <c r="H11" s="1"/>
      <c r="I11" s="143"/>
      <c r="L11" s="43"/>
    </row>
    <row r="12" s="1" customFormat="1" ht="12" customHeight="1">
      <c r="B12" s="43"/>
      <c r="D12" s="141" t="s">
        <v>142</v>
      </c>
      <c r="I12" s="143"/>
      <c r="L12" s="43"/>
    </row>
    <row r="13" s="1" customFormat="1" ht="36.96" customHeight="1">
      <c r="B13" s="43"/>
      <c r="E13" s="144" t="s">
        <v>320</v>
      </c>
      <c r="F13" s="1"/>
      <c r="G13" s="1"/>
      <c r="H13" s="1"/>
      <c r="I13" s="143"/>
      <c r="L13" s="43"/>
    </row>
    <row r="14" s="1" customFormat="1">
      <c r="B14" s="43"/>
      <c r="I14" s="143"/>
      <c r="L14" s="43"/>
    </row>
    <row r="15" s="1" customFormat="1" ht="12" customHeight="1">
      <c r="B15" s="43"/>
      <c r="D15" s="141" t="s">
        <v>18</v>
      </c>
      <c r="F15" s="17" t="s">
        <v>19</v>
      </c>
      <c r="I15" s="145" t="s">
        <v>20</v>
      </c>
      <c r="J15" s="17" t="s">
        <v>19</v>
      </c>
      <c r="L15" s="43"/>
    </row>
    <row r="16" s="1" customFormat="1" ht="12" customHeight="1">
      <c r="B16" s="43"/>
      <c r="D16" s="141" t="s">
        <v>21</v>
      </c>
      <c r="F16" s="17" t="s">
        <v>22</v>
      </c>
      <c r="I16" s="145" t="s">
        <v>23</v>
      </c>
      <c r="J16" s="146" t="str">
        <f>'Rekapitulace stavby'!AN8</f>
        <v>7. 6. 2019</v>
      </c>
      <c r="L16" s="43"/>
    </row>
    <row r="17" s="1" customFormat="1" ht="10.8" customHeight="1">
      <c r="B17" s="43"/>
      <c r="I17" s="143"/>
      <c r="L17" s="43"/>
    </row>
    <row r="18" s="1" customFormat="1" ht="12" customHeight="1">
      <c r="B18" s="43"/>
      <c r="D18" s="141" t="s">
        <v>25</v>
      </c>
      <c r="I18" s="145" t="s">
        <v>26</v>
      </c>
      <c r="J18" s="17" t="s">
        <v>27</v>
      </c>
      <c r="L18" s="43"/>
    </row>
    <row r="19" s="1" customFormat="1" ht="18" customHeight="1">
      <c r="B19" s="43"/>
      <c r="E19" s="17" t="s">
        <v>28</v>
      </c>
      <c r="I19" s="145" t="s">
        <v>29</v>
      </c>
      <c r="J19" s="17" t="s">
        <v>30</v>
      </c>
      <c r="L19" s="43"/>
    </row>
    <row r="20" s="1" customFormat="1" ht="6.96" customHeight="1">
      <c r="B20" s="43"/>
      <c r="I20" s="143"/>
      <c r="L20" s="43"/>
    </row>
    <row r="21" s="1" customFormat="1" ht="12" customHeight="1">
      <c r="B21" s="43"/>
      <c r="D21" s="141" t="s">
        <v>31</v>
      </c>
      <c r="I21" s="145" t="s">
        <v>26</v>
      </c>
      <c r="J21" s="33" t="str">
        <f>'Rekapitulace stavby'!AN13</f>
        <v>Vyplň údaj</v>
      </c>
      <c r="L21" s="43"/>
    </row>
    <row r="22" s="1" customFormat="1" ht="18" customHeight="1">
      <c r="B22" s="43"/>
      <c r="E22" s="33" t="str">
        <f>'Rekapitulace stavby'!E14</f>
        <v>Vyplň údaj</v>
      </c>
      <c r="F22" s="17"/>
      <c r="G22" s="17"/>
      <c r="H22" s="17"/>
      <c r="I22" s="145" t="s">
        <v>29</v>
      </c>
      <c r="J22" s="33" t="str">
        <f>'Rekapitulace stavby'!AN14</f>
        <v>Vyplň údaj</v>
      </c>
      <c r="L22" s="43"/>
    </row>
    <row r="23" s="1" customFormat="1" ht="6.96" customHeight="1">
      <c r="B23" s="43"/>
      <c r="I23" s="143"/>
      <c r="L23" s="43"/>
    </row>
    <row r="24" s="1" customFormat="1" ht="12" customHeight="1">
      <c r="B24" s="43"/>
      <c r="D24" s="141" t="s">
        <v>33</v>
      </c>
      <c r="I24" s="145" t="s">
        <v>26</v>
      </c>
      <c r="J24" s="17" t="str">
        <f>IF('Rekapitulace stavby'!AN16="","",'Rekapitulace stavby'!AN16)</f>
        <v/>
      </c>
      <c r="L24" s="43"/>
    </row>
    <row r="25" s="1" customFormat="1" ht="18" customHeight="1">
      <c r="B25" s="43"/>
      <c r="E25" s="17" t="str">
        <f>IF('Rekapitulace stavby'!E17="","",'Rekapitulace stavby'!E17)</f>
        <v xml:space="preserve"> </v>
      </c>
      <c r="I25" s="145" t="s">
        <v>29</v>
      </c>
      <c r="J25" s="17" t="str">
        <f>IF('Rekapitulace stavby'!AN17="","",'Rekapitulace stavby'!AN17)</f>
        <v/>
      </c>
      <c r="L25" s="43"/>
    </row>
    <row r="26" s="1" customFormat="1" ht="6.96" customHeight="1">
      <c r="B26" s="43"/>
      <c r="I26" s="143"/>
      <c r="L26" s="43"/>
    </row>
    <row r="27" s="1" customFormat="1" ht="12" customHeight="1">
      <c r="B27" s="43"/>
      <c r="D27" s="141" t="s">
        <v>36</v>
      </c>
      <c r="I27" s="145" t="s">
        <v>26</v>
      </c>
      <c r="J27" s="17" t="str">
        <f>IF('Rekapitulace stavby'!AN19="","",'Rekapitulace stavby'!AN19)</f>
        <v/>
      </c>
      <c r="L27" s="43"/>
    </row>
    <row r="28" s="1" customFormat="1" ht="18" customHeight="1">
      <c r="B28" s="43"/>
      <c r="E28" s="17" t="str">
        <f>IF('Rekapitulace stavby'!E20="","",'Rekapitulace stavby'!E20)</f>
        <v xml:space="preserve"> </v>
      </c>
      <c r="I28" s="145" t="s">
        <v>29</v>
      </c>
      <c r="J28" s="17" t="str">
        <f>IF('Rekapitulace stavby'!AN20="","",'Rekapitulace stavby'!AN20)</f>
        <v/>
      </c>
      <c r="L28" s="43"/>
    </row>
    <row r="29" s="1" customFormat="1" ht="6.96" customHeight="1">
      <c r="B29" s="43"/>
      <c r="I29" s="143"/>
      <c r="L29" s="43"/>
    </row>
    <row r="30" s="1" customFormat="1" ht="12" customHeight="1">
      <c r="B30" s="43"/>
      <c r="D30" s="141" t="s">
        <v>37</v>
      </c>
      <c r="I30" s="143"/>
      <c r="L30" s="43"/>
    </row>
    <row r="31" s="7" customFormat="1" ht="45" customHeight="1">
      <c r="B31" s="147"/>
      <c r="E31" s="148" t="s">
        <v>38</v>
      </c>
      <c r="F31" s="148"/>
      <c r="G31" s="148"/>
      <c r="H31" s="148"/>
      <c r="I31" s="149"/>
      <c r="L31" s="147"/>
    </row>
    <row r="32" s="1" customFormat="1" ht="6.96" customHeight="1">
      <c r="B32" s="43"/>
      <c r="I32" s="143"/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25.44" customHeight="1">
      <c r="B34" s="43"/>
      <c r="D34" s="151" t="s">
        <v>39</v>
      </c>
      <c r="I34" s="143"/>
      <c r="J34" s="152">
        <f>ROUND(J91, 2)</f>
        <v>0</v>
      </c>
      <c r="L34" s="43"/>
    </row>
    <row r="35" s="1" customFormat="1" ht="6.96" customHeight="1">
      <c r="B35" s="43"/>
      <c r="D35" s="71"/>
      <c r="E35" s="71"/>
      <c r="F35" s="71"/>
      <c r="G35" s="71"/>
      <c r="H35" s="71"/>
      <c r="I35" s="150"/>
      <c r="J35" s="71"/>
      <c r="K35" s="71"/>
      <c r="L35" s="43"/>
    </row>
    <row r="36" s="1" customFormat="1" ht="14.4" customHeight="1">
      <c r="B36" s="43"/>
      <c r="F36" s="153" t="s">
        <v>41</v>
      </c>
      <c r="I36" s="154" t="s">
        <v>40</v>
      </c>
      <c r="J36" s="153" t="s">
        <v>42</v>
      </c>
      <c r="L36" s="43"/>
    </row>
    <row r="37" s="1" customFormat="1" ht="14.4" customHeight="1">
      <c r="B37" s="43"/>
      <c r="D37" s="141" t="s">
        <v>43</v>
      </c>
      <c r="E37" s="141" t="s">
        <v>44</v>
      </c>
      <c r="F37" s="155">
        <f>ROUND((SUM(BE91:BE197)),  2)</f>
        <v>0</v>
      </c>
      <c r="I37" s="156">
        <v>0.20999999999999999</v>
      </c>
      <c r="J37" s="155">
        <f>ROUND(((SUM(BE91:BE197))*I37),  2)</f>
        <v>0</v>
      </c>
      <c r="L37" s="43"/>
    </row>
    <row r="38" s="1" customFormat="1" ht="14.4" customHeight="1">
      <c r="B38" s="43"/>
      <c r="E38" s="141" t="s">
        <v>45</v>
      </c>
      <c r="F38" s="155">
        <f>ROUND((SUM(BF91:BF197)),  2)</f>
        <v>0</v>
      </c>
      <c r="I38" s="156">
        <v>0.14999999999999999</v>
      </c>
      <c r="J38" s="155">
        <f>ROUND(((SUM(BF91:BF197))*I38),  2)</f>
        <v>0</v>
      </c>
      <c r="L38" s="43"/>
    </row>
    <row r="39" hidden="1" s="1" customFormat="1" ht="14.4" customHeight="1">
      <c r="B39" s="43"/>
      <c r="E39" s="141" t="s">
        <v>46</v>
      </c>
      <c r="F39" s="155">
        <f>ROUND((SUM(BG91:BG197)),  2)</f>
        <v>0</v>
      </c>
      <c r="I39" s="156">
        <v>0.20999999999999999</v>
      </c>
      <c r="J39" s="155">
        <f>0</f>
        <v>0</v>
      </c>
      <c r="L39" s="43"/>
    </row>
    <row r="40" hidden="1" s="1" customFormat="1" ht="14.4" customHeight="1">
      <c r="B40" s="43"/>
      <c r="E40" s="141" t="s">
        <v>47</v>
      </c>
      <c r="F40" s="155">
        <f>ROUND((SUM(BH91:BH197)),  2)</f>
        <v>0</v>
      </c>
      <c r="I40" s="156">
        <v>0.14999999999999999</v>
      </c>
      <c r="J40" s="155">
        <f>0</f>
        <v>0</v>
      </c>
      <c r="L40" s="43"/>
    </row>
    <row r="41" hidden="1" s="1" customFormat="1" ht="14.4" customHeight="1">
      <c r="B41" s="43"/>
      <c r="E41" s="141" t="s">
        <v>48</v>
      </c>
      <c r="F41" s="155">
        <f>ROUND((SUM(BI91:BI197)),  2)</f>
        <v>0</v>
      </c>
      <c r="I41" s="156">
        <v>0</v>
      </c>
      <c r="J41" s="155">
        <f>0</f>
        <v>0</v>
      </c>
      <c r="L41" s="43"/>
    </row>
    <row r="42" s="1" customFormat="1" ht="6.96" customHeight="1">
      <c r="B42" s="43"/>
      <c r="I42" s="143"/>
      <c r="L42" s="43"/>
    </row>
    <row r="43" s="1" customFormat="1" ht="25.44" customHeight="1">
      <c r="B43" s="43"/>
      <c r="C43" s="157"/>
      <c r="D43" s="158" t="s">
        <v>49</v>
      </c>
      <c r="E43" s="159"/>
      <c r="F43" s="159"/>
      <c r="G43" s="160" t="s">
        <v>50</v>
      </c>
      <c r="H43" s="161" t="s">
        <v>51</v>
      </c>
      <c r="I43" s="162"/>
      <c r="J43" s="163">
        <f>SUM(J34:J41)</f>
        <v>0</v>
      </c>
      <c r="K43" s="164"/>
      <c r="L43" s="43"/>
    </row>
    <row r="44" s="1" customFormat="1" ht="14.4" customHeight="1"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43"/>
    </row>
    <row r="48" s="1" customFormat="1" ht="6.96" customHeight="1">
      <c r="B48" s="168"/>
      <c r="C48" s="169"/>
      <c r="D48" s="169"/>
      <c r="E48" s="169"/>
      <c r="F48" s="169"/>
      <c r="G48" s="169"/>
      <c r="H48" s="169"/>
      <c r="I48" s="170"/>
      <c r="J48" s="169"/>
      <c r="K48" s="169"/>
      <c r="L48" s="43"/>
    </row>
    <row r="49" s="1" customFormat="1" ht="24.96" customHeight="1">
      <c r="B49" s="38"/>
      <c r="C49" s="23" t="s">
        <v>144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6.96" customHeight="1">
      <c r="B50" s="38"/>
      <c r="C50" s="39"/>
      <c r="D50" s="39"/>
      <c r="E50" s="39"/>
      <c r="F50" s="39"/>
      <c r="G50" s="39"/>
      <c r="H50" s="39"/>
      <c r="I50" s="143"/>
      <c r="J50" s="39"/>
      <c r="K50" s="39"/>
      <c r="L50" s="43"/>
    </row>
    <row r="51" s="1" customFormat="1" ht="12" customHeight="1">
      <c r="B51" s="38"/>
      <c r="C51" s="32" t="s">
        <v>16</v>
      </c>
      <c r="D51" s="39"/>
      <c r="E51" s="39"/>
      <c r="F51" s="39"/>
      <c r="G51" s="39"/>
      <c r="H51" s="39"/>
      <c r="I51" s="143"/>
      <c r="J51" s="39"/>
      <c r="K51" s="39"/>
      <c r="L51" s="43"/>
    </row>
    <row r="52" s="1" customFormat="1" ht="16.5" customHeight="1">
      <c r="B52" s="38"/>
      <c r="C52" s="39"/>
      <c r="D52" s="39"/>
      <c r="E52" s="171" t="str">
        <f>E7</f>
        <v>Oprava geometrických parametrů koleje (OBLAST Č. 1)</v>
      </c>
      <c r="F52" s="32"/>
      <c r="G52" s="32"/>
      <c r="H52" s="32"/>
      <c r="I52" s="143"/>
      <c r="J52" s="39"/>
      <c r="K52" s="39"/>
      <c r="L52" s="43"/>
    </row>
    <row r="53" ht="12" customHeight="1">
      <c r="B53" s="21"/>
      <c r="C53" s="32" t="s">
        <v>138</v>
      </c>
      <c r="D53" s="22"/>
      <c r="E53" s="22"/>
      <c r="F53" s="22"/>
      <c r="G53" s="22"/>
      <c r="H53" s="22"/>
      <c r="I53" s="136"/>
      <c r="J53" s="22"/>
      <c r="K53" s="22"/>
      <c r="L53" s="20"/>
    </row>
    <row r="54" ht="16.5" customHeight="1">
      <c r="B54" s="21"/>
      <c r="C54" s="22"/>
      <c r="D54" s="22"/>
      <c r="E54" s="171" t="s">
        <v>139</v>
      </c>
      <c r="F54" s="22"/>
      <c r="G54" s="22"/>
      <c r="H54" s="22"/>
      <c r="I54" s="136"/>
      <c r="J54" s="22"/>
      <c r="K54" s="22"/>
      <c r="L54" s="20"/>
    </row>
    <row r="55" ht="12" customHeight="1">
      <c r="B55" s="21"/>
      <c r="C55" s="32" t="s">
        <v>140</v>
      </c>
      <c r="D55" s="22"/>
      <c r="E55" s="22"/>
      <c r="F55" s="22"/>
      <c r="G55" s="22"/>
      <c r="H55" s="22"/>
      <c r="I55" s="136"/>
      <c r="J55" s="22"/>
      <c r="K55" s="22"/>
      <c r="L55" s="20"/>
    </row>
    <row r="56" s="1" customFormat="1" ht="16.5" customHeight="1">
      <c r="B56" s="38"/>
      <c r="C56" s="39"/>
      <c r="D56" s="39"/>
      <c r="E56" s="32" t="s">
        <v>141</v>
      </c>
      <c r="F56" s="39"/>
      <c r="G56" s="39"/>
      <c r="H56" s="39"/>
      <c r="I56" s="143"/>
      <c r="J56" s="39"/>
      <c r="K56" s="39"/>
      <c r="L56" s="43"/>
    </row>
    <row r="57" s="1" customFormat="1" ht="12" customHeight="1">
      <c r="B57" s="38"/>
      <c r="C57" s="32" t="s">
        <v>142</v>
      </c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16.5" customHeight="1">
      <c r="B58" s="38"/>
      <c r="C58" s="39"/>
      <c r="D58" s="39"/>
      <c r="E58" s="64" t="str">
        <f>E13</f>
        <v>03 - SO 03 - TO Ústí n. L. hl.n.</v>
      </c>
      <c r="F58" s="39"/>
      <c r="G58" s="39"/>
      <c r="H58" s="39"/>
      <c r="I58" s="143"/>
      <c r="J58" s="39"/>
      <c r="K58" s="39"/>
      <c r="L58" s="43"/>
    </row>
    <row r="59" s="1" customFormat="1" ht="6.96" customHeight="1">
      <c r="B59" s="38"/>
      <c r="C59" s="39"/>
      <c r="D59" s="39"/>
      <c r="E59" s="39"/>
      <c r="F59" s="39"/>
      <c r="G59" s="39"/>
      <c r="H59" s="39"/>
      <c r="I59" s="143"/>
      <c r="J59" s="39"/>
      <c r="K59" s="39"/>
      <c r="L59" s="43"/>
    </row>
    <row r="60" s="1" customFormat="1" ht="12" customHeight="1">
      <c r="B60" s="38"/>
      <c r="C60" s="32" t="s">
        <v>21</v>
      </c>
      <c r="D60" s="39"/>
      <c r="E60" s="39"/>
      <c r="F60" s="27" t="str">
        <f>F16</f>
        <v>obvod ST Ústí nad Labem</v>
      </c>
      <c r="G60" s="39"/>
      <c r="H60" s="39"/>
      <c r="I60" s="145" t="s">
        <v>23</v>
      </c>
      <c r="J60" s="67" t="str">
        <f>IF(J16="","",J16)</f>
        <v>7. 6. 2019</v>
      </c>
      <c r="K60" s="39"/>
      <c r="L60" s="43"/>
    </row>
    <row r="61" s="1" customFormat="1" ht="6.96" customHeight="1">
      <c r="B61" s="38"/>
      <c r="C61" s="39"/>
      <c r="D61" s="39"/>
      <c r="E61" s="39"/>
      <c r="F61" s="39"/>
      <c r="G61" s="39"/>
      <c r="H61" s="39"/>
      <c r="I61" s="143"/>
      <c r="J61" s="39"/>
      <c r="K61" s="39"/>
      <c r="L61" s="43"/>
    </row>
    <row r="62" s="1" customFormat="1" ht="13.65" customHeight="1">
      <c r="B62" s="38"/>
      <c r="C62" s="32" t="s">
        <v>25</v>
      </c>
      <c r="D62" s="39"/>
      <c r="E62" s="39"/>
      <c r="F62" s="27" t="str">
        <f>E19</f>
        <v>SŽDC s.o., OŘ Ústí n.L., ST Ústí n.L.</v>
      </c>
      <c r="G62" s="39"/>
      <c r="H62" s="39"/>
      <c r="I62" s="145" t="s">
        <v>33</v>
      </c>
      <c r="J62" s="36" t="str">
        <f>E25</f>
        <v xml:space="preserve"> </v>
      </c>
      <c r="K62" s="39"/>
      <c r="L62" s="43"/>
    </row>
    <row r="63" s="1" customFormat="1" ht="13.65" customHeight="1">
      <c r="B63" s="38"/>
      <c r="C63" s="32" t="s">
        <v>31</v>
      </c>
      <c r="D63" s="39"/>
      <c r="E63" s="39"/>
      <c r="F63" s="27" t="str">
        <f>IF(E22="","",E22)</f>
        <v>Vyplň údaj</v>
      </c>
      <c r="G63" s="39"/>
      <c r="H63" s="39"/>
      <c r="I63" s="145" t="s">
        <v>36</v>
      </c>
      <c r="J63" s="36" t="str">
        <f>E28</f>
        <v xml:space="preserve"> </v>
      </c>
      <c r="K63" s="39"/>
      <c r="L63" s="43"/>
    </row>
    <row r="64" s="1" customFormat="1" ht="10.32" customHeight="1">
      <c r="B64" s="38"/>
      <c r="C64" s="39"/>
      <c r="D64" s="39"/>
      <c r="E64" s="39"/>
      <c r="F64" s="39"/>
      <c r="G64" s="39"/>
      <c r="H64" s="39"/>
      <c r="I64" s="143"/>
      <c r="J64" s="39"/>
      <c r="K64" s="39"/>
      <c r="L64" s="43"/>
    </row>
    <row r="65" s="1" customFormat="1" ht="29.28" customHeight="1">
      <c r="B65" s="38"/>
      <c r="C65" s="172" t="s">
        <v>145</v>
      </c>
      <c r="D65" s="173"/>
      <c r="E65" s="173"/>
      <c r="F65" s="173"/>
      <c r="G65" s="173"/>
      <c r="H65" s="173"/>
      <c r="I65" s="174"/>
      <c r="J65" s="175" t="s">
        <v>146</v>
      </c>
      <c r="K65" s="173"/>
      <c r="L65" s="43"/>
    </row>
    <row r="66" s="1" customFormat="1" ht="10.32" customHeight="1">
      <c r="B66" s="38"/>
      <c r="C66" s="39"/>
      <c r="D66" s="39"/>
      <c r="E66" s="39"/>
      <c r="F66" s="39"/>
      <c r="G66" s="39"/>
      <c r="H66" s="39"/>
      <c r="I66" s="143"/>
      <c r="J66" s="39"/>
      <c r="K66" s="39"/>
      <c r="L66" s="43"/>
    </row>
    <row r="67" s="1" customFormat="1" ht="22.8" customHeight="1">
      <c r="B67" s="38"/>
      <c r="C67" s="176" t="s">
        <v>71</v>
      </c>
      <c r="D67" s="39"/>
      <c r="E67" s="39"/>
      <c r="F67" s="39"/>
      <c r="G67" s="39"/>
      <c r="H67" s="39"/>
      <c r="I67" s="143"/>
      <c r="J67" s="97">
        <f>J91</f>
        <v>0</v>
      </c>
      <c r="K67" s="39"/>
      <c r="L67" s="43"/>
      <c r="AU67" s="17" t="s">
        <v>147</v>
      </c>
    </row>
    <row r="68" s="1" customFormat="1" ht="21.84" customHeight="1">
      <c r="B68" s="38"/>
      <c r="C68" s="39"/>
      <c r="D68" s="39"/>
      <c r="E68" s="39"/>
      <c r="F68" s="39"/>
      <c r="G68" s="39"/>
      <c r="H68" s="39"/>
      <c r="I68" s="143"/>
      <c r="J68" s="39"/>
      <c r="K68" s="39"/>
      <c r="L68" s="43"/>
    </row>
    <row r="69" s="1" customFormat="1" ht="6.96" customHeight="1">
      <c r="B69" s="57"/>
      <c r="C69" s="58"/>
      <c r="D69" s="58"/>
      <c r="E69" s="58"/>
      <c r="F69" s="58"/>
      <c r="G69" s="58"/>
      <c r="H69" s="58"/>
      <c r="I69" s="167"/>
      <c r="J69" s="58"/>
      <c r="K69" s="58"/>
      <c r="L69" s="43"/>
    </row>
    <row r="73" s="1" customFormat="1" ht="6.96" customHeight="1">
      <c r="B73" s="59"/>
      <c r="C73" s="60"/>
      <c r="D73" s="60"/>
      <c r="E73" s="60"/>
      <c r="F73" s="60"/>
      <c r="G73" s="60"/>
      <c r="H73" s="60"/>
      <c r="I73" s="170"/>
      <c r="J73" s="60"/>
      <c r="K73" s="60"/>
      <c r="L73" s="43"/>
    </row>
    <row r="74" s="1" customFormat="1" ht="24.96" customHeight="1">
      <c r="B74" s="38"/>
      <c r="C74" s="23" t="s">
        <v>148</v>
      </c>
      <c r="D74" s="39"/>
      <c r="E74" s="39"/>
      <c r="F74" s="39"/>
      <c r="G74" s="39"/>
      <c r="H74" s="39"/>
      <c r="I74" s="143"/>
      <c r="J74" s="39"/>
      <c r="K74" s="39"/>
      <c r="L74" s="43"/>
    </row>
    <row r="75" s="1" customFormat="1" ht="6.96" customHeight="1">
      <c r="B75" s="38"/>
      <c r="C75" s="39"/>
      <c r="D75" s="39"/>
      <c r="E75" s="39"/>
      <c r="F75" s="39"/>
      <c r="G75" s="39"/>
      <c r="H75" s="39"/>
      <c r="I75" s="143"/>
      <c r="J75" s="39"/>
      <c r="K75" s="39"/>
      <c r="L75" s="43"/>
    </row>
    <row r="76" s="1" customFormat="1" ht="12" customHeight="1">
      <c r="B76" s="38"/>
      <c r="C76" s="32" t="s">
        <v>16</v>
      </c>
      <c r="D76" s="39"/>
      <c r="E76" s="39"/>
      <c r="F76" s="39"/>
      <c r="G76" s="39"/>
      <c r="H76" s="39"/>
      <c r="I76" s="143"/>
      <c r="J76" s="39"/>
      <c r="K76" s="39"/>
      <c r="L76" s="43"/>
    </row>
    <row r="77" s="1" customFormat="1" ht="16.5" customHeight="1">
      <c r="B77" s="38"/>
      <c r="C77" s="39"/>
      <c r="D77" s="39"/>
      <c r="E77" s="171" t="str">
        <f>E7</f>
        <v>Oprava geometrických parametrů koleje (OBLAST Č. 1)</v>
      </c>
      <c r="F77" s="32"/>
      <c r="G77" s="32"/>
      <c r="H77" s="32"/>
      <c r="I77" s="143"/>
      <c r="J77" s="39"/>
      <c r="K77" s="39"/>
      <c r="L77" s="43"/>
    </row>
    <row r="78" ht="12" customHeight="1">
      <c r="B78" s="21"/>
      <c r="C78" s="32" t="s">
        <v>138</v>
      </c>
      <c r="D78" s="22"/>
      <c r="E78" s="22"/>
      <c r="F78" s="22"/>
      <c r="G78" s="22"/>
      <c r="H78" s="22"/>
      <c r="I78" s="136"/>
      <c r="J78" s="22"/>
      <c r="K78" s="22"/>
      <c r="L78" s="20"/>
    </row>
    <row r="79" ht="16.5" customHeight="1">
      <c r="B79" s="21"/>
      <c r="C79" s="22"/>
      <c r="D79" s="22"/>
      <c r="E79" s="171" t="s">
        <v>139</v>
      </c>
      <c r="F79" s="22"/>
      <c r="G79" s="22"/>
      <c r="H79" s="22"/>
      <c r="I79" s="136"/>
      <c r="J79" s="22"/>
      <c r="K79" s="22"/>
      <c r="L79" s="20"/>
    </row>
    <row r="80" ht="12" customHeight="1">
      <c r="B80" s="21"/>
      <c r="C80" s="32" t="s">
        <v>140</v>
      </c>
      <c r="D80" s="22"/>
      <c r="E80" s="22"/>
      <c r="F80" s="22"/>
      <c r="G80" s="22"/>
      <c r="H80" s="22"/>
      <c r="I80" s="136"/>
      <c r="J80" s="22"/>
      <c r="K80" s="22"/>
      <c r="L80" s="20"/>
    </row>
    <row r="81" s="1" customFormat="1" ht="16.5" customHeight="1">
      <c r="B81" s="38"/>
      <c r="C81" s="39"/>
      <c r="D81" s="39"/>
      <c r="E81" s="32" t="s">
        <v>141</v>
      </c>
      <c r="F81" s="39"/>
      <c r="G81" s="39"/>
      <c r="H81" s="39"/>
      <c r="I81" s="143"/>
      <c r="J81" s="39"/>
      <c r="K81" s="39"/>
      <c r="L81" s="43"/>
    </row>
    <row r="82" s="1" customFormat="1" ht="12" customHeight="1">
      <c r="B82" s="38"/>
      <c r="C82" s="32" t="s">
        <v>142</v>
      </c>
      <c r="D82" s="39"/>
      <c r="E82" s="39"/>
      <c r="F82" s="39"/>
      <c r="G82" s="39"/>
      <c r="H82" s="39"/>
      <c r="I82" s="143"/>
      <c r="J82" s="39"/>
      <c r="K82" s="39"/>
      <c r="L82" s="43"/>
    </row>
    <row r="83" s="1" customFormat="1" ht="16.5" customHeight="1">
      <c r="B83" s="38"/>
      <c r="C83" s="39"/>
      <c r="D83" s="39"/>
      <c r="E83" s="64" t="str">
        <f>E13</f>
        <v>03 - SO 03 - TO Ústí n. L. hl.n.</v>
      </c>
      <c r="F83" s="39"/>
      <c r="G83" s="39"/>
      <c r="H83" s="39"/>
      <c r="I83" s="143"/>
      <c r="J83" s="39"/>
      <c r="K83" s="39"/>
      <c r="L83" s="43"/>
    </row>
    <row r="84" s="1" customFormat="1" ht="6.96" customHeight="1">
      <c r="B84" s="38"/>
      <c r="C84" s="39"/>
      <c r="D84" s="39"/>
      <c r="E84" s="39"/>
      <c r="F84" s="39"/>
      <c r="G84" s="39"/>
      <c r="H84" s="39"/>
      <c r="I84" s="143"/>
      <c r="J84" s="39"/>
      <c r="K84" s="39"/>
      <c r="L84" s="43"/>
    </row>
    <row r="85" s="1" customFormat="1" ht="12" customHeight="1">
      <c r="B85" s="38"/>
      <c r="C85" s="32" t="s">
        <v>21</v>
      </c>
      <c r="D85" s="39"/>
      <c r="E85" s="39"/>
      <c r="F85" s="27" t="str">
        <f>F16</f>
        <v>obvod ST Ústí nad Labem</v>
      </c>
      <c r="G85" s="39"/>
      <c r="H85" s="39"/>
      <c r="I85" s="145" t="s">
        <v>23</v>
      </c>
      <c r="J85" s="67" t="str">
        <f>IF(J16="","",J16)</f>
        <v>7. 6. 2019</v>
      </c>
      <c r="K85" s="39"/>
      <c r="L85" s="43"/>
    </row>
    <row r="86" s="1" customFormat="1" ht="6.96" customHeight="1">
      <c r="B86" s="38"/>
      <c r="C86" s="39"/>
      <c r="D86" s="39"/>
      <c r="E86" s="39"/>
      <c r="F86" s="39"/>
      <c r="G86" s="39"/>
      <c r="H86" s="39"/>
      <c r="I86" s="143"/>
      <c r="J86" s="39"/>
      <c r="K86" s="39"/>
      <c r="L86" s="43"/>
    </row>
    <row r="87" s="1" customFormat="1" ht="13.65" customHeight="1">
      <c r="B87" s="38"/>
      <c r="C87" s="32" t="s">
        <v>25</v>
      </c>
      <c r="D87" s="39"/>
      <c r="E87" s="39"/>
      <c r="F87" s="27" t="str">
        <f>E19</f>
        <v>SŽDC s.o., OŘ Ústí n.L., ST Ústí n.L.</v>
      </c>
      <c r="G87" s="39"/>
      <c r="H87" s="39"/>
      <c r="I87" s="145" t="s">
        <v>33</v>
      </c>
      <c r="J87" s="36" t="str">
        <f>E25</f>
        <v xml:space="preserve"> </v>
      </c>
      <c r="K87" s="39"/>
      <c r="L87" s="43"/>
    </row>
    <row r="88" s="1" customFormat="1" ht="13.65" customHeight="1">
      <c r="B88" s="38"/>
      <c r="C88" s="32" t="s">
        <v>31</v>
      </c>
      <c r="D88" s="39"/>
      <c r="E88" s="39"/>
      <c r="F88" s="27" t="str">
        <f>IF(E22="","",E22)</f>
        <v>Vyplň údaj</v>
      </c>
      <c r="G88" s="39"/>
      <c r="H88" s="39"/>
      <c r="I88" s="145" t="s">
        <v>36</v>
      </c>
      <c r="J88" s="36" t="str">
        <f>E28</f>
        <v xml:space="preserve"> </v>
      </c>
      <c r="K88" s="39"/>
      <c r="L88" s="43"/>
    </row>
    <row r="89" s="1" customFormat="1" ht="10.32" customHeight="1">
      <c r="B89" s="38"/>
      <c r="C89" s="39"/>
      <c r="D89" s="39"/>
      <c r="E89" s="39"/>
      <c r="F89" s="39"/>
      <c r="G89" s="39"/>
      <c r="H89" s="39"/>
      <c r="I89" s="143"/>
      <c r="J89" s="39"/>
      <c r="K89" s="39"/>
      <c r="L89" s="43"/>
    </row>
    <row r="90" s="8" customFormat="1" ht="29.28" customHeight="1">
      <c r="B90" s="177"/>
      <c r="C90" s="178" t="s">
        <v>149</v>
      </c>
      <c r="D90" s="179" t="s">
        <v>58</v>
      </c>
      <c r="E90" s="179" t="s">
        <v>54</v>
      </c>
      <c r="F90" s="179" t="s">
        <v>55</v>
      </c>
      <c r="G90" s="179" t="s">
        <v>150</v>
      </c>
      <c r="H90" s="179" t="s">
        <v>151</v>
      </c>
      <c r="I90" s="180" t="s">
        <v>152</v>
      </c>
      <c r="J90" s="179" t="s">
        <v>146</v>
      </c>
      <c r="K90" s="181" t="s">
        <v>153</v>
      </c>
      <c r="L90" s="182"/>
      <c r="M90" s="87" t="s">
        <v>19</v>
      </c>
      <c r="N90" s="88" t="s">
        <v>43</v>
      </c>
      <c r="O90" s="88" t="s">
        <v>154</v>
      </c>
      <c r="P90" s="88" t="s">
        <v>155</v>
      </c>
      <c r="Q90" s="88" t="s">
        <v>156</v>
      </c>
      <c r="R90" s="88" t="s">
        <v>157</v>
      </c>
      <c r="S90" s="88" t="s">
        <v>158</v>
      </c>
      <c r="T90" s="89" t="s">
        <v>159</v>
      </c>
    </row>
    <row r="91" s="1" customFormat="1" ht="22.8" customHeight="1">
      <c r="B91" s="38"/>
      <c r="C91" s="94" t="s">
        <v>160</v>
      </c>
      <c r="D91" s="39"/>
      <c r="E91" s="39"/>
      <c r="F91" s="39"/>
      <c r="G91" s="39"/>
      <c r="H91" s="39"/>
      <c r="I91" s="143"/>
      <c r="J91" s="183">
        <f>BK91</f>
        <v>0</v>
      </c>
      <c r="K91" s="39"/>
      <c r="L91" s="43"/>
      <c r="M91" s="90"/>
      <c r="N91" s="91"/>
      <c r="O91" s="91"/>
      <c r="P91" s="184">
        <f>SUM(P92:P197)</f>
        <v>0</v>
      </c>
      <c r="Q91" s="91"/>
      <c r="R91" s="184">
        <f>SUM(R92:R197)</f>
        <v>1396.5146400000001</v>
      </c>
      <c r="S91" s="91"/>
      <c r="T91" s="185">
        <f>SUM(T92:T197)</f>
        <v>0</v>
      </c>
      <c r="AT91" s="17" t="s">
        <v>72</v>
      </c>
      <c r="AU91" s="17" t="s">
        <v>147</v>
      </c>
      <c r="BK91" s="186">
        <f>SUM(BK92:BK197)</f>
        <v>0</v>
      </c>
    </row>
    <row r="92" s="1" customFormat="1" ht="56.25" customHeight="1">
      <c r="B92" s="38"/>
      <c r="C92" s="187" t="s">
        <v>80</v>
      </c>
      <c r="D92" s="187" t="s">
        <v>161</v>
      </c>
      <c r="E92" s="188" t="s">
        <v>162</v>
      </c>
      <c r="F92" s="189" t="s">
        <v>163</v>
      </c>
      <c r="G92" s="190" t="s">
        <v>164</v>
      </c>
      <c r="H92" s="191">
        <v>9.7249999999999996</v>
      </c>
      <c r="I92" s="192"/>
      <c r="J92" s="193">
        <f>ROUND(I92*H92,2)</f>
        <v>0</v>
      </c>
      <c r="K92" s="189" t="s">
        <v>165</v>
      </c>
      <c r="L92" s="43"/>
      <c r="M92" s="194" t="s">
        <v>19</v>
      </c>
      <c r="N92" s="195" t="s">
        <v>44</v>
      </c>
      <c r="O92" s="79"/>
      <c r="P92" s="196">
        <f>O92*H92</f>
        <v>0</v>
      </c>
      <c r="Q92" s="196">
        <v>0</v>
      </c>
      <c r="R92" s="196">
        <f>Q92*H92</f>
        <v>0</v>
      </c>
      <c r="S92" s="196">
        <v>0</v>
      </c>
      <c r="T92" s="197">
        <f>S92*H92</f>
        <v>0</v>
      </c>
      <c r="AR92" s="17" t="s">
        <v>166</v>
      </c>
      <c r="AT92" s="17" t="s">
        <v>161</v>
      </c>
      <c r="AU92" s="17" t="s">
        <v>73</v>
      </c>
      <c r="AY92" s="17" t="s">
        <v>167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17" t="s">
        <v>80</v>
      </c>
      <c r="BK92" s="198">
        <f>ROUND(I92*H92,2)</f>
        <v>0</v>
      </c>
      <c r="BL92" s="17" t="s">
        <v>166</v>
      </c>
      <c r="BM92" s="17" t="s">
        <v>321</v>
      </c>
    </row>
    <row r="93" s="1" customFormat="1">
      <c r="B93" s="38"/>
      <c r="C93" s="39"/>
      <c r="D93" s="199" t="s">
        <v>169</v>
      </c>
      <c r="E93" s="39"/>
      <c r="F93" s="200" t="s">
        <v>170</v>
      </c>
      <c r="G93" s="39"/>
      <c r="H93" s="39"/>
      <c r="I93" s="143"/>
      <c r="J93" s="39"/>
      <c r="K93" s="39"/>
      <c r="L93" s="43"/>
      <c r="M93" s="201"/>
      <c r="N93" s="79"/>
      <c r="O93" s="79"/>
      <c r="P93" s="79"/>
      <c r="Q93" s="79"/>
      <c r="R93" s="79"/>
      <c r="S93" s="79"/>
      <c r="T93" s="80"/>
      <c r="AT93" s="17" t="s">
        <v>169</v>
      </c>
      <c r="AU93" s="17" t="s">
        <v>73</v>
      </c>
    </row>
    <row r="94" s="9" customFormat="1">
      <c r="B94" s="202"/>
      <c r="C94" s="203"/>
      <c r="D94" s="199" t="s">
        <v>171</v>
      </c>
      <c r="E94" s="204" t="s">
        <v>19</v>
      </c>
      <c r="F94" s="205" t="s">
        <v>322</v>
      </c>
      <c r="G94" s="203"/>
      <c r="H94" s="204" t="s">
        <v>19</v>
      </c>
      <c r="I94" s="206"/>
      <c r="J94" s="203"/>
      <c r="K94" s="203"/>
      <c r="L94" s="207"/>
      <c r="M94" s="208"/>
      <c r="N94" s="209"/>
      <c r="O94" s="209"/>
      <c r="P94" s="209"/>
      <c r="Q94" s="209"/>
      <c r="R94" s="209"/>
      <c r="S94" s="209"/>
      <c r="T94" s="210"/>
      <c r="AT94" s="211" t="s">
        <v>171</v>
      </c>
      <c r="AU94" s="211" t="s">
        <v>73</v>
      </c>
      <c r="AV94" s="9" t="s">
        <v>80</v>
      </c>
      <c r="AW94" s="9" t="s">
        <v>35</v>
      </c>
      <c r="AX94" s="9" t="s">
        <v>73</v>
      </c>
      <c r="AY94" s="211" t="s">
        <v>167</v>
      </c>
    </row>
    <row r="95" s="10" customFormat="1">
      <c r="B95" s="212"/>
      <c r="C95" s="213"/>
      <c r="D95" s="199" t="s">
        <v>171</v>
      </c>
      <c r="E95" s="214" t="s">
        <v>19</v>
      </c>
      <c r="F95" s="215" t="s">
        <v>323</v>
      </c>
      <c r="G95" s="213"/>
      <c r="H95" s="216">
        <v>0.80000000000000004</v>
      </c>
      <c r="I95" s="217"/>
      <c r="J95" s="213"/>
      <c r="K95" s="213"/>
      <c r="L95" s="218"/>
      <c r="M95" s="219"/>
      <c r="N95" s="220"/>
      <c r="O95" s="220"/>
      <c r="P95" s="220"/>
      <c r="Q95" s="220"/>
      <c r="R95" s="220"/>
      <c r="S95" s="220"/>
      <c r="T95" s="221"/>
      <c r="AT95" s="222" t="s">
        <v>171</v>
      </c>
      <c r="AU95" s="222" t="s">
        <v>73</v>
      </c>
      <c r="AV95" s="10" t="s">
        <v>82</v>
      </c>
      <c r="AW95" s="10" t="s">
        <v>35</v>
      </c>
      <c r="AX95" s="10" t="s">
        <v>73</v>
      </c>
      <c r="AY95" s="222" t="s">
        <v>167</v>
      </c>
    </row>
    <row r="96" s="9" customFormat="1">
      <c r="B96" s="202"/>
      <c r="C96" s="203"/>
      <c r="D96" s="199" t="s">
        <v>171</v>
      </c>
      <c r="E96" s="204" t="s">
        <v>19</v>
      </c>
      <c r="F96" s="205" t="s">
        <v>324</v>
      </c>
      <c r="G96" s="203"/>
      <c r="H96" s="204" t="s">
        <v>19</v>
      </c>
      <c r="I96" s="206"/>
      <c r="J96" s="203"/>
      <c r="K96" s="203"/>
      <c r="L96" s="207"/>
      <c r="M96" s="208"/>
      <c r="N96" s="209"/>
      <c r="O96" s="209"/>
      <c r="P96" s="209"/>
      <c r="Q96" s="209"/>
      <c r="R96" s="209"/>
      <c r="S96" s="209"/>
      <c r="T96" s="210"/>
      <c r="AT96" s="211" t="s">
        <v>171</v>
      </c>
      <c r="AU96" s="211" t="s">
        <v>73</v>
      </c>
      <c r="AV96" s="9" t="s">
        <v>80</v>
      </c>
      <c r="AW96" s="9" t="s">
        <v>35</v>
      </c>
      <c r="AX96" s="9" t="s">
        <v>73</v>
      </c>
      <c r="AY96" s="211" t="s">
        <v>167</v>
      </c>
    </row>
    <row r="97" s="10" customFormat="1">
      <c r="B97" s="212"/>
      <c r="C97" s="213"/>
      <c r="D97" s="199" t="s">
        <v>171</v>
      </c>
      <c r="E97" s="214" t="s">
        <v>19</v>
      </c>
      <c r="F97" s="215" t="s">
        <v>325</v>
      </c>
      <c r="G97" s="213"/>
      <c r="H97" s="216">
        <v>0.47499999999999998</v>
      </c>
      <c r="I97" s="217"/>
      <c r="J97" s="213"/>
      <c r="K97" s="213"/>
      <c r="L97" s="218"/>
      <c r="M97" s="219"/>
      <c r="N97" s="220"/>
      <c r="O97" s="220"/>
      <c r="P97" s="220"/>
      <c r="Q97" s="220"/>
      <c r="R97" s="220"/>
      <c r="S97" s="220"/>
      <c r="T97" s="221"/>
      <c r="AT97" s="222" t="s">
        <v>171</v>
      </c>
      <c r="AU97" s="222" t="s">
        <v>73</v>
      </c>
      <c r="AV97" s="10" t="s">
        <v>82</v>
      </c>
      <c r="AW97" s="10" t="s">
        <v>35</v>
      </c>
      <c r="AX97" s="10" t="s">
        <v>73</v>
      </c>
      <c r="AY97" s="222" t="s">
        <v>167</v>
      </c>
    </row>
    <row r="98" s="9" customFormat="1">
      <c r="B98" s="202"/>
      <c r="C98" s="203"/>
      <c r="D98" s="199" t="s">
        <v>171</v>
      </c>
      <c r="E98" s="204" t="s">
        <v>19</v>
      </c>
      <c r="F98" s="205" t="s">
        <v>326</v>
      </c>
      <c r="G98" s="203"/>
      <c r="H98" s="204" t="s">
        <v>19</v>
      </c>
      <c r="I98" s="206"/>
      <c r="J98" s="203"/>
      <c r="K98" s="203"/>
      <c r="L98" s="207"/>
      <c r="M98" s="208"/>
      <c r="N98" s="209"/>
      <c r="O98" s="209"/>
      <c r="P98" s="209"/>
      <c r="Q98" s="209"/>
      <c r="R98" s="209"/>
      <c r="S98" s="209"/>
      <c r="T98" s="210"/>
      <c r="AT98" s="211" t="s">
        <v>171</v>
      </c>
      <c r="AU98" s="211" t="s">
        <v>73</v>
      </c>
      <c r="AV98" s="9" t="s">
        <v>80</v>
      </c>
      <c r="AW98" s="9" t="s">
        <v>35</v>
      </c>
      <c r="AX98" s="9" t="s">
        <v>73</v>
      </c>
      <c r="AY98" s="211" t="s">
        <v>167</v>
      </c>
    </row>
    <row r="99" s="10" customFormat="1">
      <c r="B99" s="212"/>
      <c r="C99" s="213"/>
      <c r="D99" s="199" t="s">
        <v>171</v>
      </c>
      <c r="E99" s="214" t="s">
        <v>19</v>
      </c>
      <c r="F99" s="215" t="s">
        <v>327</v>
      </c>
      <c r="G99" s="213"/>
      <c r="H99" s="216">
        <v>1.7</v>
      </c>
      <c r="I99" s="217"/>
      <c r="J99" s="213"/>
      <c r="K99" s="213"/>
      <c r="L99" s="218"/>
      <c r="M99" s="219"/>
      <c r="N99" s="220"/>
      <c r="O99" s="220"/>
      <c r="P99" s="220"/>
      <c r="Q99" s="220"/>
      <c r="R99" s="220"/>
      <c r="S99" s="220"/>
      <c r="T99" s="221"/>
      <c r="AT99" s="222" t="s">
        <v>171</v>
      </c>
      <c r="AU99" s="222" t="s">
        <v>73</v>
      </c>
      <c r="AV99" s="10" t="s">
        <v>82</v>
      </c>
      <c r="AW99" s="10" t="s">
        <v>35</v>
      </c>
      <c r="AX99" s="10" t="s">
        <v>73</v>
      </c>
      <c r="AY99" s="222" t="s">
        <v>167</v>
      </c>
    </row>
    <row r="100" s="9" customFormat="1">
      <c r="B100" s="202"/>
      <c r="C100" s="203"/>
      <c r="D100" s="199" t="s">
        <v>171</v>
      </c>
      <c r="E100" s="204" t="s">
        <v>19</v>
      </c>
      <c r="F100" s="205" t="s">
        <v>328</v>
      </c>
      <c r="G100" s="203"/>
      <c r="H100" s="204" t="s">
        <v>19</v>
      </c>
      <c r="I100" s="206"/>
      <c r="J100" s="203"/>
      <c r="K100" s="203"/>
      <c r="L100" s="207"/>
      <c r="M100" s="208"/>
      <c r="N100" s="209"/>
      <c r="O100" s="209"/>
      <c r="P100" s="209"/>
      <c r="Q100" s="209"/>
      <c r="R100" s="209"/>
      <c r="S100" s="209"/>
      <c r="T100" s="210"/>
      <c r="AT100" s="211" t="s">
        <v>171</v>
      </c>
      <c r="AU100" s="211" t="s">
        <v>73</v>
      </c>
      <c r="AV100" s="9" t="s">
        <v>80</v>
      </c>
      <c r="AW100" s="9" t="s">
        <v>35</v>
      </c>
      <c r="AX100" s="9" t="s">
        <v>73</v>
      </c>
      <c r="AY100" s="211" t="s">
        <v>167</v>
      </c>
    </row>
    <row r="101" s="10" customFormat="1">
      <c r="B101" s="212"/>
      <c r="C101" s="213"/>
      <c r="D101" s="199" t="s">
        <v>171</v>
      </c>
      <c r="E101" s="214" t="s">
        <v>19</v>
      </c>
      <c r="F101" s="215" t="s">
        <v>329</v>
      </c>
      <c r="G101" s="213"/>
      <c r="H101" s="216">
        <v>4.4000000000000004</v>
      </c>
      <c r="I101" s="217"/>
      <c r="J101" s="213"/>
      <c r="K101" s="213"/>
      <c r="L101" s="218"/>
      <c r="M101" s="219"/>
      <c r="N101" s="220"/>
      <c r="O101" s="220"/>
      <c r="P101" s="220"/>
      <c r="Q101" s="220"/>
      <c r="R101" s="220"/>
      <c r="S101" s="220"/>
      <c r="T101" s="221"/>
      <c r="AT101" s="222" t="s">
        <v>171</v>
      </c>
      <c r="AU101" s="222" t="s">
        <v>73</v>
      </c>
      <c r="AV101" s="10" t="s">
        <v>82</v>
      </c>
      <c r="AW101" s="10" t="s">
        <v>35</v>
      </c>
      <c r="AX101" s="10" t="s">
        <v>73</v>
      </c>
      <c r="AY101" s="222" t="s">
        <v>167</v>
      </c>
    </row>
    <row r="102" s="9" customFormat="1">
      <c r="B102" s="202"/>
      <c r="C102" s="203"/>
      <c r="D102" s="199" t="s">
        <v>171</v>
      </c>
      <c r="E102" s="204" t="s">
        <v>19</v>
      </c>
      <c r="F102" s="205" t="s">
        <v>330</v>
      </c>
      <c r="G102" s="203"/>
      <c r="H102" s="204" t="s">
        <v>19</v>
      </c>
      <c r="I102" s="206"/>
      <c r="J102" s="203"/>
      <c r="K102" s="203"/>
      <c r="L102" s="207"/>
      <c r="M102" s="208"/>
      <c r="N102" s="209"/>
      <c r="O102" s="209"/>
      <c r="P102" s="209"/>
      <c r="Q102" s="209"/>
      <c r="R102" s="209"/>
      <c r="S102" s="209"/>
      <c r="T102" s="210"/>
      <c r="AT102" s="211" t="s">
        <v>171</v>
      </c>
      <c r="AU102" s="211" t="s">
        <v>73</v>
      </c>
      <c r="AV102" s="9" t="s">
        <v>80</v>
      </c>
      <c r="AW102" s="9" t="s">
        <v>35</v>
      </c>
      <c r="AX102" s="9" t="s">
        <v>73</v>
      </c>
      <c r="AY102" s="211" t="s">
        <v>167</v>
      </c>
    </row>
    <row r="103" s="10" customFormat="1">
      <c r="B103" s="212"/>
      <c r="C103" s="213"/>
      <c r="D103" s="199" t="s">
        <v>171</v>
      </c>
      <c r="E103" s="214" t="s">
        <v>19</v>
      </c>
      <c r="F103" s="215" t="s">
        <v>331</v>
      </c>
      <c r="G103" s="213"/>
      <c r="H103" s="216">
        <v>2.3500000000000001</v>
      </c>
      <c r="I103" s="217"/>
      <c r="J103" s="213"/>
      <c r="K103" s="213"/>
      <c r="L103" s="218"/>
      <c r="M103" s="219"/>
      <c r="N103" s="220"/>
      <c r="O103" s="220"/>
      <c r="P103" s="220"/>
      <c r="Q103" s="220"/>
      <c r="R103" s="220"/>
      <c r="S103" s="220"/>
      <c r="T103" s="221"/>
      <c r="AT103" s="222" t="s">
        <v>171</v>
      </c>
      <c r="AU103" s="222" t="s">
        <v>73</v>
      </c>
      <c r="AV103" s="10" t="s">
        <v>82</v>
      </c>
      <c r="AW103" s="10" t="s">
        <v>35</v>
      </c>
      <c r="AX103" s="10" t="s">
        <v>73</v>
      </c>
      <c r="AY103" s="222" t="s">
        <v>167</v>
      </c>
    </row>
    <row r="104" s="11" customFormat="1">
      <c r="B104" s="223"/>
      <c r="C104" s="224"/>
      <c r="D104" s="199" t="s">
        <v>171</v>
      </c>
      <c r="E104" s="225" t="s">
        <v>19</v>
      </c>
      <c r="F104" s="226" t="s">
        <v>184</v>
      </c>
      <c r="G104" s="224"/>
      <c r="H104" s="227">
        <v>9.7249999999999996</v>
      </c>
      <c r="I104" s="228"/>
      <c r="J104" s="224"/>
      <c r="K104" s="224"/>
      <c r="L104" s="229"/>
      <c r="M104" s="230"/>
      <c r="N104" s="231"/>
      <c r="O104" s="231"/>
      <c r="P104" s="231"/>
      <c r="Q104" s="231"/>
      <c r="R104" s="231"/>
      <c r="S104" s="231"/>
      <c r="T104" s="232"/>
      <c r="AT104" s="233" t="s">
        <v>171</v>
      </c>
      <c r="AU104" s="233" t="s">
        <v>73</v>
      </c>
      <c r="AV104" s="11" t="s">
        <v>166</v>
      </c>
      <c r="AW104" s="11" t="s">
        <v>35</v>
      </c>
      <c r="AX104" s="11" t="s">
        <v>80</v>
      </c>
      <c r="AY104" s="233" t="s">
        <v>167</v>
      </c>
    </row>
    <row r="105" s="1" customFormat="1" ht="22.5" customHeight="1">
      <c r="B105" s="38"/>
      <c r="C105" s="187" t="s">
        <v>82</v>
      </c>
      <c r="D105" s="187" t="s">
        <v>161</v>
      </c>
      <c r="E105" s="188" t="s">
        <v>185</v>
      </c>
      <c r="F105" s="189" t="s">
        <v>186</v>
      </c>
      <c r="G105" s="190" t="s">
        <v>164</v>
      </c>
      <c r="H105" s="191">
        <v>9.7249999999999996</v>
      </c>
      <c r="I105" s="192"/>
      <c r="J105" s="193">
        <f>ROUND(I105*H105,2)</f>
        <v>0</v>
      </c>
      <c r="K105" s="189" t="s">
        <v>165</v>
      </c>
      <c r="L105" s="43"/>
      <c r="M105" s="194" t="s">
        <v>19</v>
      </c>
      <c r="N105" s="195" t="s">
        <v>44</v>
      </c>
      <c r="O105" s="79"/>
      <c r="P105" s="196">
        <f>O105*H105</f>
        <v>0</v>
      </c>
      <c r="Q105" s="196">
        <v>0</v>
      </c>
      <c r="R105" s="196">
        <f>Q105*H105</f>
        <v>0</v>
      </c>
      <c r="S105" s="196">
        <v>0</v>
      </c>
      <c r="T105" s="197">
        <f>S105*H105</f>
        <v>0</v>
      </c>
      <c r="AR105" s="17" t="s">
        <v>166</v>
      </c>
      <c r="AT105" s="17" t="s">
        <v>161</v>
      </c>
      <c r="AU105" s="17" t="s">
        <v>73</v>
      </c>
      <c r="AY105" s="17" t="s">
        <v>167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17" t="s">
        <v>80</v>
      </c>
      <c r="BK105" s="198">
        <f>ROUND(I105*H105,2)</f>
        <v>0</v>
      </c>
      <c r="BL105" s="17" t="s">
        <v>166</v>
      </c>
      <c r="BM105" s="17" t="s">
        <v>332</v>
      </c>
    </row>
    <row r="106" s="1" customFormat="1">
      <c r="B106" s="38"/>
      <c r="C106" s="39"/>
      <c r="D106" s="199" t="s">
        <v>169</v>
      </c>
      <c r="E106" s="39"/>
      <c r="F106" s="200" t="s">
        <v>188</v>
      </c>
      <c r="G106" s="39"/>
      <c r="H106" s="39"/>
      <c r="I106" s="143"/>
      <c r="J106" s="39"/>
      <c r="K106" s="39"/>
      <c r="L106" s="43"/>
      <c r="M106" s="201"/>
      <c r="N106" s="79"/>
      <c r="O106" s="79"/>
      <c r="P106" s="79"/>
      <c r="Q106" s="79"/>
      <c r="R106" s="79"/>
      <c r="S106" s="79"/>
      <c r="T106" s="80"/>
      <c r="AT106" s="17" t="s">
        <v>169</v>
      </c>
      <c r="AU106" s="17" t="s">
        <v>73</v>
      </c>
    </row>
    <row r="107" s="1" customFormat="1" ht="33.75" customHeight="1">
      <c r="B107" s="38"/>
      <c r="C107" s="187" t="s">
        <v>89</v>
      </c>
      <c r="D107" s="187" t="s">
        <v>161</v>
      </c>
      <c r="E107" s="188" t="s">
        <v>190</v>
      </c>
      <c r="F107" s="189" t="s">
        <v>191</v>
      </c>
      <c r="G107" s="190" t="s">
        <v>192</v>
      </c>
      <c r="H107" s="191">
        <v>924</v>
      </c>
      <c r="I107" s="192"/>
      <c r="J107" s="193">
        <f>ROUND(I107*H107,2)</f>
        <v>0</v>
      </c>
      <c r="K107" s="189" t="s">
        <v>165</v>
      </c>
      <c r="L107" s="43"/>
      <c r="M107" s="194" t="s">
        <v>19</v>
      </c>
      <c r="N107" s="195" t="s">
        <v>44</v>
      </c>
      <c r="O107" s="79"/>
      <c r="P107" s="196">
        <f>O107*H107</f>
        <v>0</v>
      </c>
      <c r="Q107" s="196">
        <v>0</v>
      </c>
      <c r="R107" s="196">
        <f>Q107*H107</f>
        <v>0</v>
      </c>
      <c r="S107" s="196">
        <v>0</v>
      </c>
      <c r="T107" s="197">
        <f>S107*H107</f>
        <v>0</v>
      </c>
      <c r="AR107" s="17" t="s">
        <v>166</v>
      </c>
      <c r="AT107" s="17" t="s">
        <v>161</v>
      </c>
      <c r="AU107" s="17" t="s">
        <v>73</v>
      </c>
      <c r="AY107" s="17" t="s">
        <v>167</v>
      </c>
      <c r="BE107" s="198">
        <f>IF(N107="základní",J107,0)</f>
        <v>0</v>
      </c>
      <c r="BF107" s="198">
        <f>IF(N107="snížená",J107,0)</f>
        <v>0</v>
      </c>
      <c r="BG107" s="198">
        <f>IF(N107="zákl. přenesená",J107,0)</f>
        <v>0</v>
      </c>
      <c r="BH107" s="198">
        <f>IF(N107="sníž. přenesená",J107,0)</f>
        <v>0</v>
      </c>
      <c r="BI107" s="198">
        <f>IF(N107="nulová",J107,0)</f>
        <v>0</v>
      </c>
      <c r="BJ107" s="17" t="s">
        <v>80</v>
      </c>
      <c r="BK107" s="198">
        <f>ROUND(I107*H107,2)</f>
        <v>0</v>
      </c>
      <c r="BL107" s="17" t="s">
        <v>166</v>
      </c>
      <c r="BM107" s="17" t="s">
        <v>333</v>
      </c>
    </row>
    <row r="108" s="1" customFormat="1">
      <c r="B108" s="38"/>
      <c r="C108" s="39"/>
      <c r="D108" s="199" t="s">
        <v>169</v>
      </c>
      <c r="E108" s="39"/>
      <c r="F108" s="200" t="s">
        <v>194</v>
      </c>
      <c r="G108" s="39"/>
      <c r="H108" s="39"/>
      <c r="I108" s="143"/>
      <c r="J108" s="39"/>
      <c r="K108" s="39"/>
      <c r="L108" s="43"/>
      <c r="M108" s="201"/>
      <c r="N108" s="79"/>
      <c r="O108" s="79"/>
      <c r="P108" s="79"/>
      <c r="Q108" s="79"/>
      <c r="R108" s="79"/>
      <c r="S108" s="79"/>
      <c r="T108" s="80"/>
      <c r="AT108" s="17" t="s">
        <v>169</v>
      </c>
      <c r="AU108" s="17" t="s">
        <v>73</v>
      </c>
    </row>
    <row r="109" s="9" customFormat="1">
      <c r="B109" s="202"/>
      <c r="C109" s="203"/>
      <c r="D109" s="199" t="s">
        <v>171</v>
      </c>
      <c r="E109" s="204" t="s">
        <v>19</v>
      </c>
      <c r="F109" s="205" t="s">
        <v>334</v>
      </c>
      <c r="G109" s="203"/>
      <c r="H109" s="204" t="s">
        <v>19</v>
      </c>
      <c r="I109" s="206"/>
      <c r="J109" s="203"/>
      <c r="K109" s="203"/>
      <c r="L109" s="207"/>
      <c r="M109" s="208"/>
      <c r="N109" s="209"/>
      <c r="O109" s="209"/>
      <c r="P109" s="209"/>
      <c r="Q109" s="209"/>
      <c r="R109" s="209"/>
      <c r="S109" s="209"/>
      <c r="T109" s="210"/>
      <c r="AT109" s="211" t="s">
        <v>171</v>
      </c>
      <c r="AU109" s="211" t="s">
        <v>73</v>
      </c>
      <c r="AV109" s="9" t="s">
        <v>80</v>
      </c>
      <c r="AW109" s="9" t="s">
        <v>35</v>
      </c>
      <c r="AX109" s="9" t="s">
        <v>73</v>
      </c>
      <c r="AY109" s="211" t="s">
        <v>167</v>
      </c>
    </row>
    <row r="110" s="10" customFormat="1">
      <c r="B110" s="212"/>
      <c r="C110" s="213"/>
      <c r="D110" s="199" t="s">
        <v>171</v>
      </c>
      <c r="E110" s="214" t="s">
        <v>19</v>
      </c>
      <c r="F110" s="215" t="s">
        <v>335</v>
      </c>
      <c r="G110" s="213"/>
      <c r="H110" s="216">
        <v>924</v>
      </c>
      <c r="I110" s="217"/>
      <c r="J110" s="213"/>
      <c r="K110" s="213"/>
      <c r="L110" s="218"/>
      <c r="M110" s="219"/>
      <c r="N110" s="220"/>
      <c r="O110" s="220"/>
      <c r="P110" s="220"/>
      <c r="Q110" s="220"/>
      <c r="R110" s="220"/>
      <c r="S110" s="220"/>
      <c r="T110" s="221"/>
      <c r="AT110" s="222" t="s">
        <v>171</v>
      </c>
      <c r="AU110" s="222" t="s">
        <v>73</v>
      </c>
      <c r="AV110" s="10" t="s">
        <v>82</v>
      </c>
      <c r="AW110" s="10" t="s">
        <v>35</v>
      </c>
      <c r="AX110" s="10" t="s">
        <v>80</v>
      </c>
      <c r="AY110" s="222" t="s">
        <v>167</v>
      </c>
    </row>
    <row r="111" s="1" customFormat="1" ht="22.5" customHeight="1">
      <c r="B111" s="38"/>
      <c r="C111" s="234" t="s">
        <v>166</v>
      </c>
      <c r="D111" s="234" t="s">
        <v>197</v>
      </c>
      <c r="E111" s="235" t="s">
        <v>336</v>
      </c>
      <c r="F111" s="236" t="s">
        <v>337</v>
      </c>
      <c r="G111" s="237" t="s">
        <v>200</v>
      </c>
      <c r="H111" s="238">
        <v>1386</v>
      </c>
      <c r="I111" s="239"/>
      <c r="J111" s="240">
        <f>ROUND(I111*H111,2)</f>
        <v>0</v>
      </c>
      <c r="K111" s="236" t="s">
        <v>165</v>
      </c>
      <c r="L111" s="241"/>
      <c r="M111" s="242" t="s">
        <v>19</v>
      </c>
      <c r="N111" s="243" t="s">
        <v>44</v>
      </c>
      <c r="O111" s="79"/>
      <c r="P111" s="196">
        <f>O111*H111</f>
        <v>0</v>
      </c>
      <c r="Q111" s="196">
        <v>1</v>
      </c>
      <c r="R111" s="196">
        <f>Q111*H111</f>
        <v>1386</v>
      </c>
      <c r="S111" s="196">
        <v>0</v>
      </c>
      <c r="T111" s="197">
        <f>S111*H111</f>
        <v>0</v>
      </c>
      <c r="AR111" s="17" t="s">
        <v>201</v>
      </c>
      <c r="AT111" s="17" t="s">
        <v>197</v>
      </c>
      <c r="AU111" s="17" t="s">
        <v>73</v>
      </c>
      <c r="AY111" s="17" t="s">
        <v>167</v>
      </c>
      <c r="BE111" s="198">
        <f>IF(N111="základní",J111,0)</f>
        <v>0</v>
      </c>
      <c r="BF111" s="198">
        <f>IF(N111="snížená",J111,0)</f>
        <v>0</v>
      </c>
      <c r="BG111" s="198">
        <f>IF(N111="zákl. přenesená",J111,0)</f>
        <v>0</v>
      </c>
      <c r="BH111" s="198">
        <f>IF(N111="sníž. přenesená",J111,0)</f>
        <v>0</v>
      </c>
      <c r="BI111" s="198">
        <f>IF(N111="nulová",J111,0)</f>
        <v>0</v>
      </c>
      <c r="BJ111" s="17" t="s">
        <v>80</v>
      </c>
      <c r="BK111" s="198">
        <f>ROUND(I111*H111,2)</f>
        <v>0</v>
      </c>
      <c r="BL111" s="17" t="s">
        <v>166</v>
      </c>
      <c r="BM111" s="17" t="s">
        <v>338</v>
      </c>
    </row>
    <row r="112" s="10" customFormat="1">
      <c r="B112" s="212"/>
      <c r="C112" s="213"/>
      <c r="D112" s="199" t="s">
        <v>171</v>
      </c>
      <c r="E112" s="214" t="s">
        <v>19</v>
      </c>
      <c r="F112" s="215" t="s">
        <v>339</v>
      </c>
      <c r="G112" s="213"/>
      <c r="H112" s="216">
        <v>1386</v>
      </c>
      <c r="I112" s="217"/>
      <c r="J112" s="213"/>
      <c r="K112" s="213"/>
      <c r="L112" s="218"/>
      <c r="M112" s="219"/>
      <c r="N112" s="220"/>
      <c r="O112" s="220"/>
      <c r="P112" s="220"/>
      <c r="Q112" s="220"/>
      <c r="R112" s="220"/>
      <c r="S112" s="220"/>
      <c r="T112" s="221"/>
      <c r="AT112" s="222" t="s">
        <v>171</v>
      </c>
      <c r="AU112" s="222" t="s">
        <v>73</v>
      </c>
      <c r="AV112" s="10" t="s">
        <v>82</v>
      </c>
      <c r="AW112" s="10" t="s">
        <v>35</v>
      </c>
      <c r="AX112" s="10" t="s">
        <v>80</v>
      </c>
      <c r="AY112" s="222" t="s">
        <v>167</v>
      </c>
    </row>
    <row r="113" s="1" customFormat="1" ht="90" customHeight="1">
      <c r="B113" s="38"/>
      <c r="C113" s="187" t="s">
        <v>205</v>
      </c>
      <c r="D113" s="187" t="s">
        <v>161</v>
      </c>
      <c r="E113" s="188" t="s">
        <v>340</v>
      </c>
      <c r="F113" s="189" t="s">
        <v>341</v>
      </c>
      <c r="G113" s="190" t="s">
        <v>200</v>
      </c>
      <c r="H113" s="191">
        <v>1386</v>
      </c>
      <c r="I113" s="192"/>
      <c r="J113" s="193">
        <f>ROUND(I113*H113,2)</f>
        <v>0</v>
      </c>
      <c r="K113" s="189" t="s">
        <v>165</v>
      </c>
      <c r="L113" s="43"/>
      <c r="M113" s="194" t="s">
        <v>19</v>
      </c>
      <c r="N113" s="195" t="s">
        <v>44</v>
      </c>
      <c r="O113" s="79"/>
      <c r="P113" s="196">
        <f>O113*H113</f>
        <v>0</v>
      </c>
      <c r="Q113" s="196">
        <v>0</v>
      </c>
      <c r="R113" s="196">
        <f>Q113*H113</f>
        <v>0</v>
      </c>
      <c r="S113" s="196">
        <v>0</v>
      </c>
      <c r="T113" s="197">
        <f>S113*H113</f>
        <v>0</v>
      </c>
      <c r="AR113" s="17" t="s">
        <v>166</v>
      </c>
      <c r="AT113" s="17" t="s">
        <v>161</v>
      </c>
      <c r="AU113" s="17" t="s">
        <v>73</v>
      </c>
      <c r="AY113" s="17" t="s">
        <v>167</v>
      </c>
      <c r="BE113" s="198">
        <f>IF(N113="základní",J113,0)</f>
        <v>0</v>
      </c>
      <c r="BF113" s="198">
        <f>IF(N113="snížená",J113,0)</f>
        <v>0</v>
      </c>
      <c r="BG113" s="198">
        <f>IF(N113="zákl. přenesená",J113,0)</f>
        <v>0</v>
      </c>
      <c r="BH113" s="198">
        <f>IF(N113="sníž. přenesená",J113,0)</f>
        <v>0</v>
      </c>
      <c r="BI113" s="198">
        <f>IF(N113="nulová",J113,0)</f>
        <v>0</v>
      </c>
      <c r="BJ113" s="17" t="s">
        <v>80</v>
      </c>
      <c r="BK113" s="198">
        <f>ROUND(I113*H113,2)</f>
        <v>0</v>
      </c>
      <c r="BL113" s="17" t="s">
        <v>166</v>
      </c>
      <c r="BM113" s="17" t="s">
        <v>342</v>
      </c>
    </row>
    <row r="114" s="1" customFormat="1">
      <c r="B114" s="38"/>
      <c r="C114" s="39"/>
      <c r="D114" s="199" t="s">
        <v>169</v>
      </c>
      <c r="E114" s="39"/>
      <c r="F114" s="200" t="s">
        <v>209</v>
      </c>
      <c r="G114" s="39"/>
      <c r="H114" s="39"/>
      <c r="I114" s="143"/>
      <c r="J114" s="39"/>
      <c r="K114" s="39"/>
      <c r="L114" s="43"/>
      <c r="M114" s="201"/>
      <c r="N114" s="79"/>
      <c r="O114" s="79"/>
      <c r="P114" s="79"/>
      <c r="Q114" s="79"/>
      <c r="R114" s="79"/>
      <c r="S114" s="79"/>
      <c r="T114" s="80"/>
      <c r="AT114" s="17" t="s">
        <v>169</v>
      </c>
      <c r="AU114" s="17" t="s">
        <v>73</v>
      </c>
    </row>
    <row r="115" s="1" customFormat="1" ht="22.5" customHeight="1">
      <c r="B115" s="38"/>
      <c r="C115" s="187" t="s">
        <v>210</v>
      </c>
      <c r="D115" s="187" t="s">
        <v>161</v>
      </c>
      <c r="E115" s="188" t="s">
        <v>211</v>
      </c>
      <c r="F115" s="189" t="s">
        <v>212</v>
      </c>
      <c r="G115" s="190" t="s">
        <v>213</v>
      </c>
      <c r="H115" s="191">
        <v>150</v>
      </c>
      <c r="I115" s="192"/>
      <c r="J115" s="193">
        <f>ROUND(I115*H115,2)</f>
        <v>0</v>
      </c>
      <c r="K115" s="189" t="s">
        <v>165</v>
      </c>
      <c r="L115" s="43"/>
      <c r="M115" s="194" t="s">
        <v>19</v>
      </c>
      <c r="N115" s="195" t="s">
        <v>44</v>
      </c>
      <c r="O115" s="79"/>
      <c r="P115" s="196">
        <f>O115*H115</f>
        <v>0</v>
      </c>
      <c r="Q115" s="196">
        <v>0</v>
      </c>
      <c r="R115" s="196">
        <f>Q115*H115</f>
        <v>0</v>
      </c>
      <c r="S115" s="196">
        <v>0</v>
      </c>
      <c r="T115" s="197">
        <f>S115*H115</f>
        <v>0</v>
      </c>
      <c r="AR115" s="17" t="s">
        <v>166</v>
      </c>
      <c r="AT115" s="17" t="s">
        <v>161</v>
      </c>
      <c r="AU115" s="17" t="s">
        <v>73</v>
      </c>
      <c r="AY115" s="17" t="s">
        <v>167</v>
      </c>
      <c r="BE115" s="198">
        <f>IF(N115="základní",J115,0)</f>
        <v>0</v>
      </c>
      <c r="BF115" s="198">
        <f>IF(N115="snížená",J115,0)</f>
        <v>0</v>
      </c>
      <c r="BG115" s="198">
        <f>IF(N115="zákl. přenesená",J115,0)</f>
        <v>0</v>
      </c>
      <c r="BH115" s="198">
        <f>IF(N115="sníž. přenesená",J115,0)</f>
        <v>0</v>
      </c>
      <c r="BI115" s="198">
        <f>IF(N115="nulová",J115,0)</f>
        <v>0</v>
      </c>
      <c r="BJ115" s="17" t="s">
        <v>80</v>
      </c>
      <c r="BK115" s="198">
        <f>ROUND(I115*H115,2)</f>
        <v>0</v>
      </c>
      <c r="BL115" s="17" t="s">
        <v>166</v>
      </c>
      <c r="BM115" s="17" t="s">
        <v>343</v>
      </c>
    </row>
    <row r="116" s="1" customFormat="1">
      <c r="B116" s="38"/>
      <c r="C116" s="39"/>
      <c r="D116" s="199" t="s">
        <v>169</v>
      </c>
      <c r="E116" s="39"/>
      <c r="F116" s="200" t="s">
        <v>215</v>
      </c>
      <c r="G116" s="39"/>
      <c r="H116" s="39"/>
      <c r="I116" s="143"/>
      <c r="J116" s="39"/>
      <c r="K116" s="39"/>
      <c r="L116" s="43"/>
      <c r="M116" s="201"/>
      <c r="N116" s="79"/>
      <c r="O116" s="79"/>
      <c r="P116" s="79"/>
      <c r="Q116" s="79"/>
      <c r="R116" s="79"/>
      <c r="S116" s="79"/>
      <c r="T116" s="80"/>
      <c r="AT116" s="17" t="s">
        <v>169</v>
      </c>
      <c r="AU116" s="17" t="s">
        <v>73</v>
      </c>
    </row>
    <row r="117" s="1" customFormat="1" ht="22.5" customHeight="1">
      <c r="B117" s="38"/>
      <c r="C117" s="187" t="s">
        <v>217</v>
      </c>
      <c r="D117" s="187" t="s">
        <v>161</v>
      </c>
      <c r="E117" s="188" t="s">
        <v>344</v>
      </c>
      <c r="F117" s="189" t="s">
        <v>345</v>
      </c>
      <c r="G117" s="190" t="s">
        <v>213</v>
      </c>
      <c r="H117" s="191">
        <v>60</v>
      </c>
      <c r="I117" s="192"/>
      <c r="J117" s="193">
        <f>ROUND(I117*H117,2)</f>
        <v>0</v>
      </c>
      <c r="K117" s="189" t="s">
        <v>165</v>
      </c>
      <c r="L117" s="43"/>
      <c r="M117" s="194" t="s">
        <v>19</v>
      </c>
      <c r="N117" s="195" t="s">
        <v>44</v>
      </c>
      <c r="O117" s="79"/>
      <c r="P117" s="196">
        <f>O117*H117</f>
        <v>0</v>
      </c>
      <c r="Q117" s="196">
        <v>0</v>
      </c>
      <c r="R117" s="196">
        <f>Q117*H117</f>
        <v>0</v>
      </c>
      <c r="S117" s="196">
        <v>0</v>
      </c>
      <c r="T117" s="197">
        <f>S117*H117</f>
        <v>0</v>
      </c>
      <c r="AR117" s="17" t="s">
        <v>166</v>
      </c>
      <c r="AT117" s="17" t="s">
        <v>161</v>
      </c>
      <c r="AU117" s="17" t="s">
        <v>73</v>
      </c>
      <c r="AY117" s="17" t="s">
        <v>167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7" t="s">
        <v>80</v>
      </c>
      <c r="BK117" s="198">
        <f>ROUND(I117*H117,2)</f>
        <v>0</v>
      </c>
      <c r="BL117" s="17" t="s">
        <v>166</v>
      </c>
      <c r="BM117" s="17" t="s">
        <v>346</v>
      </c>
    </row>
    <row r="118" s="1" customFormat="1">
      <c r="B118" s="38"/>
      <c r="C118" s="39"/>
      <c r="D118" s="199" t="s">
        <v>169</v>
      </c>
      <c r="E118" s="39"/>
      <c r="F118" s="200" t="s">
        <v>347</v>
      </c>
      <c r="G118" s="39"/>
      <c r="H118" s="39"/>
      <c r="I118" s="143"/>
      <c r="J118" s="39"/>
      <c r="K118" s="39"/>
      <c r="L118" s="43"/>
      <c r="M118" s="201"/>
      <c r="N118" s="79"/>
      <c r="O118" s="79"/>
      <c r="P118" s="79"/>
      <c r="Q118" s="79"/>
      <c r="R118" s="79"/>
      <c r="S118" s="79"/>
      <c r="T118" s="80"/>
      <c r="AT118" s="17" t="s">
        <v>169</v>
      </c>
      <c r="AU118" s="17" t="s">
        <v>73</v>
      </c>
    </row>
    <row r="119" s="9" customFormat="1">
      <c r="B119" s="202"/>
      <c r="C119" s="203"/>
      <c r="D119" s="199" t="s">
        <v>171</v>
      </c>
      <c r="E119" s="204" t="s">
        <v>19</v>
      </c>
      <c r="F119" s="205" t="s">
        <v>348</v>
      </c>
      <c r="G119" s="203"/>
      <c r="H119" s="204" t="s">
        <v>19</v>
      </c>
      <c r="I119" s="206"/>
      <c r="J119" s="203"/>
      <c r="K119" s="203"/>
      <c r="L119" s="207"/>
      <c r="M119" s="208"/>
      <c r="N119" s="209"/>
      <c r="O119" s="209"/>
      <c r="P119" s="209"/>
      <c r="Q119" s="209"/>
      <c r="R119" s="209"/>
      <c r="S119" s="209"/>
      <c r="T119" s="210"/>
      <c r="AT119" s="211" t="s">
        <v>171</v>
      </c>
      <c r="AU119" s="211" t="s">
        <v>73</v>
      </c>
      <c r="AV119" s="9" t="s">
        <v>80</v>
      </c>
      <c r="AW119" s="9" t="s">
        <v>35</v>
      </c>
      <c r="AX119" s="9" t="s">
        <v>73</v>
      </c>
      <c r="AY119" s="211" t="s">
        <v>167</v>
      </c>
    </row>
    <row r="120" s="10" customFormat="1">
      <c r="B120" s="212"/>
      <c r="C120" s="213"/>
      <c r="D120" s="199" t="s">
        <v>171</v>
      </c>
      <c r="E120" s="214" t="s">
        <v>19</v>
      </c>
      <c r="F120" s="215" t="s">
        <v>276</v>
      </c>
      <c r="G120" s="213"/>
      <c r="H120" s="216">
        <v>7.2000000000000002</v>
      </c>
      <c r="I120" s="217"/>
      <c r="J120" s="213"/>
      <c r="K120" s="213"/>
      <c r="L120" s="218"/>
      <c r="M120" s="219"/>
      <c r="N120" s="220"/>
      <c r="O120" s="220"/>
      <c r="P120" s="220"/>
      <c r="Q120" s="220"/>
      <c r="R120" s="220"/>
      <c r="S120" s="220"/>
      <c r="T120" s="221"/>
      <c r="AT120" s="222" t="s">
        <v>171</v>
      </c>
      <c r="AU120" s="222" t="s">
        <v>73</v>
      </c>
      <c r="AV120" s="10" t="s">
        <v>82</v>
      </c>
      <c r="AW120" s="10" t="s">
        <v>35</v>
      </c>
      <c r="AX120" s="10" t="s">
        <v>73</v>
      </c>
      <c r="AY120" s="222" t="s">
        <v>167</v>
      </c>
    </row>
    <row r="121" s="9" customFormat="1">
      <c r="B121" s="202"/>
      <c r="C121" s="203"/>
      <c r="D121" s="199" t="s">
        <v>171</v>
      </c>
      <c r="E121" s="204" t="s">
        <v>19</v>
      </c>
      <c r="F121" s="205" t="s">
        <v>349</v>
      </c>
      <c r="G121" s="203"/>
      <c r="H121" s="204" t="s">
        <v>19</v>
      </c>
      <c r="I121" s="206"/>
      <c r="J121" s="203"/>
      <c r="K121" s="203"/>
      <c r="L121" s="207"/>
      <c r="M121" s="208"/>
      <c r="N121" s="209"/>
      <c r="O121" s="209"/>
      <c r="P121" s="209"/>
      <c r="Q121" s="209"/>
      <c r="R121" s="209"/>
      <c r="S121" s="209"/>
      <c r="T121" s="210"/>
      <c r="AT121" s="211" t="s">
        <v>171</v>
      </c>
      <c r="AU121" s="211" t="s">
        <v>73</v>
      </c>
      <c r="AV121" s="9" t="s">
        <v>80</v>
      </c>
      <c r="AW121" s="9" t="s">
        <v>35</v>
      </c>
      <c r="AX121" s="9" t="s">
        <v>73</v>
      </c>
      <c r="AY121" s="211" t="s">
        <v>167</v>
      </c>
    </row>
    <row r="122" s="10" customFormat="1">
      <c r="B122" s="212"/>
      <c r="C122" s="213"/>
      <c r="D122" s="199" t="s">
        <v>171</v>
      </c>
      <c r="E122" s="214" t="s">
        <v>19</v>
      </c>
      <c r="F122" s="215" t="s">
        <v>350</v>
      </c>
      <c r="G122" s="213"/>
      <c r="H122" s="216">
        <v>16.800000000000001</v>
      </c>
      <c r="I122" s="217"/>
      <c r="J122" s="213"/>
      <c r="K122" s="213"/>
      <c r="L122" s="218"/>
      <c r="M122" s="219"/>
      <c r="N122" s="220"/>
      <c r="O122" s="220"/>
      <c r="P122" s="220"/>
      <c r="Q122" s="220"/>
      <c r="R122" s="220"/>
      <c r="S122" s="220"/>
      <c r="T122" s="221"/>
      <c r="AT122" s="222" t="s">
        <v>171</v>
      </c>
      <c r="AU122" s="222" t="s">
        <v>73</v>
      </c>
      <c r="AV122" s="10" t="s">
        <v>82</v>
      </c>
      <c r="AW122" s="10" t="s">
        <v>35</v>
      </c>
      <c r="AX122" s="10" t="s">
        <v>73</v>
      </c>
      <c r="AY122" s="222" t="s">
        <v>167</v>
      </c>
    </row>
    <row r="123" s="9" customFormat="1">
      <c r="B123" s="202"/>
      <c r="C123" s="203"/>
      <c r="D123" s="199" t="s">
        <v>171</v>
      </c>
      <c r="E123" s="204" t="s">
        <v>19</v>
      </c>
      <c r="F123" s="205" t="s">
        <v>351</v>
      </c>
      <c r="G123" s="203"/>
      <c r="H123" s="204" t="s">
        <v>19</v>
      </c>
      <c r="I123" s="206"/>
      <c r="J123" s="203"/>
      <c r="K123" s="203"/>
      <c r="L123" s="207"/>
      <c r="M123" s="208"/>
      <c r="N123" s="209"/>
      <c r="O123" s="209"/>
      <c r="P123" s="209"/>
      <c r="Q123" s="209"/>
      <c r="R123" s="209"/>
      <c r="S123" s="209"/>
      <c r="T123" s="210"/>
      <c r="AT123" s="211" t="s">
        <v>171</v>
      </c>
      <c r="AU123" s="211" t="s">
        <v>73</v>
      </c>
      <c r="AV123" s="9" t="s">
        <v>80</v>
      </c>
      <c r="AW123" s="9" t="s">
        <v>35</v>
      </c>
      <c r="AX123" s="9" t="s">
        <v>73</v>
      </c>
      <c r="AY123" s="211" t="s">
        <v>167</v>
      </c>
    </row>
    <row r="124" s="10" customFormat="1">
      <c r="B124" s="212"/>
      <c r="C124" s="213"/>
      <c r="D124" s="199" t="s">
        <v>171</v>
      </c>
      <c r="E124" s="214" t="s">
        <v>19</v>
      </c>
      <c r="F124" s="215" t="s">
        <v>276</v>
      </c>
      <c r="G124" s="213"/>
      <c r="H124" s="216">
        <v>7.2000000000000002</v>
      </c>
      <c r="I124" s="217"/>
      <c r="J124" s="213"/>
      <c r="K124" s="213"/>
      <c r="L124" s="218"/>
      <c r="M124" s="219"/>
      <c r="N124" s="220"/>
      <c r="O124" s="220"/>
      <c r="P124" s="220"/>
      <c r="Q124" s="220"/>
      <c r="R124" s="220"/>
      <c r="S124" s="220"/>
      <c r="T124" s="221"/>
      <c r="AT124" s="222" t="s">
        <v>171</v>
      </c>
      <c r="AU124" s="222" t="s">
        <v>73</v>
      </c>
      <c r="AV124" s="10" t="s">
        <v>82</v>
      </c>
      <c r="AW124" s="10" t="s">
        <v>35</v>
      </c>
      <c r="AX124" s="10" t="s">
        <v>73</v>
      </c>
      <c r="AY124" s="222" t="s">
        <v>167</v>
      </c>
    </row>
    <row r="125" s="9" customFormat="1">
      <c r="B125" s="202"/>
      <c r="C125" s="203"/>
      <c r="D125" s="199" t="s">
        <v>171</v>
      </c>
      <c r="E125" s="204" t="s">
        <v>19</v>
      </c>
      <c r="F125" s="205" t="s">
        <v>352</v>
      </c>
      <c r="G125" s="203"/>
      <c r="H125" s="204" t="s">
        <v>19</v>
      </c>
      <c r="I125" s="206"/>
      <c r="J125" s="203"/>
      <c r="K125" s="203"/>
      <c r="L125" s="207"/>
      <c r="M125" s="208"/>
      <c r="N125" s="209"/>
      <c r="O125" s="209"/>
      <c r="P125" s="209"/>
      <c r="Q125" s="209"/>
      <c r="R125" s="209"/>
      <c r="S125" s="209"/>
      <c r="T125" s="210"/>
      <c r="AT125" s="211" t="s">
        <v>171</v>
      </c>
      <c r="AU125" s="211" t="s">
        <v>73</v>
      </c>
      <c r="AV125" s="9" t="s">
        <v>80</v>
      </c>
      <c r="AW125" s="9" t="s">
        <v>35</v>
      </c>
      <c r="AX125" s="9" t="s">
        <v>73</v>
      </c>
      <c r="AY125" s="211" t="s">
        <v>167</v>
      </c>
    </row>
    <row r="126" s="10" customFormat="1">
      <c r="B126" s="212"/>
      <c r="C126" s="213"/>
      <c r="D126" s="199" t="s">
        <v>171</v>
      </c>
      <c r="E126" s="214" t="s">
        <v>19</v>
      </c>
      <c r="F126" s="215" t="s">
        <v>353</v>
      </c>
      <c r="G126" s="213"/>
      <c r="H126" s="216">
        <v>16.800000000000001</v>
      </c>
      <c r="I126" s="217"/>
      <c r="J126" s="213"/>
      <c r="K126" s="213"/>
      <c r="L126" s="218"/>
      <c r="M126" s="219"/>
      <c r="N126" s="220"/>
      <c r="O126" s="220"/>
      <c r="P126" s="220"/>
      <c r="Q126" s="220"/>
      <c r="R126" s="220"/>
      <c r="S126" s="220"/>
      <c r="T126" s="221"/>
      <c r="AT126" s="222" t="s">
        <v>171</v>
      </c>
      <c r="AU126" s="222" t="s">
        <v>73</v>
      </c>
      <c r="AV126" s="10" t="s">
        <v>82</v>
      </c>
      <c r="AW126" s="10" t="s">
        <v>35</v>
      </c>
      <c r="AX126" s="10" t="s">
        <v>73</v>
      </c>
      <c r="AY126" s="222" t="s">
        <v>167</v>
      </c>
    </row>
    <row r="127" s="9" customFormat="1">
      <c r="B127" s="202"/>
      <c r="C127" s="203"/>
      <c r="D127" s="199" t="s">
        <v>171</v>
      </c>
      <c r="E127" s="204" t="s">
        <v>19</v>
      </c>
      <c r="F127" s="205" t="s">
        <v>354</v>
      </c>
      <c r="G127" s="203"/>
      <c r="H127" s="204" t="s">
        <v>19</v>
      </c>
      <c r="I127" s="206"/>
      <c r="J127" s="203"/>
      <c r="K127" s="203"/>
      <c r="L127" s="207"/>
      <c r="M127" s="208"/>
      <c r="N127" s="209"/>
      <c r="O127" s="209"/>
      <c r="P127" s="209"/>
      <c r="Q127" s="209"/>
      <c r="R127" s="209"/>
      <c r="S127" s="209"/>
      <c r="T127" s="210"/>
      <c r="AT127" s="211" t="s">
        <v>171</v>
      </c>
      <c r="AU127" s="211" t="s">
        <v>73</v>
      </c>
      <c r="AV127" s="9" t="s">
        <v>80</v>
      </c>
      <c r="AW127" s="9" t="s">
        <v>35</v>
      </c>
      <c r="AX127" s="9" t="s">
        <v>73</v>
      </c>
      <c r="AY127" s="211" t="s">
        <v>167</v>
      </c>
    </row>
    <row r="128" s="10" customFormat="1">
      <c r="B128" s="212"/>
      <c r="C128" s="213"/>
      <c r="D128" s="199" t="s">
        <v>171</v>
      </c>
      <c r="E128" s="214" t="s">
        <v>19</v>
      </c>
      <c r="F128" s="215" t="s">
        <v>355</v>
      </c>
      <c r="G128" s="213"/>
      <c r="H128" s="216">
        <v>12</v>
      </c>
      <c r="I128" s="217"/>
      <c r="J128" s="213"/>
      <c r="K128" s="213"/>
      <c r="L128" s="218"/>
      <c r="M128" s="219"/>
      <c r="N128" s="220"/>
      <c r="O128" s="220"/>
      <c r="P128" s="220"/>
      <c r="Q128" s="220"/>
      <c r="R128" s="220"/>
      <c r="S128" s="220"/>
      <c r="T128" s="221"/>
      <c r="AT128" s="222" t="s">
        <v>171</v>
      </c>
      <c r="AU128" s="222" t="s">
        <v>73</v>
      </c>
      <c r="AV128" s="10" t="s">
        <v>82</v>
      </c>
      <c r="AW128" s="10" t="s">
        <v>35</v>
      </c>
      <c r="AX128" s="10" t="s">
        <v>73</v>
      </c>
      <c r="AY128" s="222" t="s">
        <v>167</v>
      </c>
    </row>
    <row r="129" s="11" customFormat="1">
      <c r="B129" s="223"/>
      <c r="C129" s="224"/>
      <c r="D129" s="199" t="s">
        <v>171</v>
      </c>
      <c r="E129" s="225" t="s">
        <v>19</v>
      </c>
      <c r="F129" s="226" t="s">
        <v>184</v>
      </c>
      <c r="G129" s="224"/>
      <c r="H129" s="227">
        <v>60</v>
      </c>
      <c r="I129" s="228"/>
      <c r="J129" s="224"/>
      <c r="K129" s="224"/>
      <c r="L129" s="229"/>
      <c r="M129" s="230"/>
      <c r="N129" s="231"/>
      <c r="O129" s="231"/>
      <c r="P129" s="231"/>
      <c r="Q129" s="231"/>
      <c r="R129" s="231"/>
      <c r="S129" s="231"/>
      <c r="T129" s="232"/>
      <c r="AT129" s="233" t="s">
        <v>171</v>
      </c>
      <c r="AU129" s="233" t="s">
        <v>73</v>
      </c>
      <c r="AV129" s="11" t="s">
        <v>166</v>
      </c>
      <c r="AW129" s="11" t="s">
        <v>35</v>
      </c>
      <c r="AX129" s="11" t="s">
        <v>80</v>
      </c>
      <c r="AY129" s="233" t="s">
        <v>167</v>
      </c>
    </row>
    <row r="130" s="1" customFormat="1" ht="22.5" customHeight="1">
      <c r="B130" s="38"/>
      <c r="C130" s="187" t="s">
        <v>201</v>
      </c>
      <c r="D130" s="187" t="s">
        <v>161</v>
      </c>
      <c r="E130" s="188" t="s">
        <v>356</v>
      </c>
      <c r="F130" s="189" t="s">
        <v>357</v>
      </c>
      <c r="G130" s="190" t="s">
        <v>213</v>
      </c>
      <c r="H130" s="191">
        <v>60</v>
      </c>
      <c r="I130" s="192"/>
      <c r="J130" s="193">
        <f>ROUND(I130*H130,2)</f>
        <v>0</v>
      </c>
      <c r="K130" s="189" t="s">
        <v>165</v>
      </c>
      <c r="L130" s="43"/>
      <c r="M130" s="194" t="s">
        <v>19</v>
      </c>
      <c r="N130" s="195" t="s">
        <v>44</v>
      </c>
      <c r="O130" s="79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AR130" s="17" t="s">
        <v>166</v>
      </c>
      <c r="AT130" s="17" t="s">
        <v>161</v>
      </c>
      <c r="AU130" s="17" t="s">
        <v>73</v>
      </c>
      <c r="AY130" s="17" t="s">
        <v>167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7" t="s">
        <v>80</v>
      </c>
      <c r="BK130" s="198">
        <f>ROUND(I130*H130,2)</f>
        <v>0</v>
      </c>
      <c r="BL130" s="17" t="s">
        <v>166</v>
      </c>
      <c r="BM130" s="17" t="s">
        <v>358</v>
      </c>
    </row>
    <row r="131" s="1" customFormat="1">
      <c r="B131" s="38"/>
      <c r="C131" s="39"/>
      <c r="D131" s="199" t="s">
        <v>169</v>
      </c>
      <c r="E131" s="39"/>
      <c r="F131" s="200" t="s">
        <v>227</v>
      </c>
      <c r="G131" s="39"/>
      <c r="H131" s="39"/>
      <c r="I131" s="143"/>
      <c r="J131" s="39"/>
      <c r="K131" s="39"/>
      <c r="L131" s="43"/>
      <c r="M131" s="201"/>
      <c r="N131" s="79"/>
      <c r="O131" s="79"/>
      <c r="P131" s="79"/>
      <c r="Q131" s="79"/>
      <c r="R131" s="79"/>
      <c r="S131" s="79"/>
      <c r="T131" s="80"/>
      <c r="AT131" s="17" t="s">
        <v>169</v>
      </c>
      <c r="AU131" s="17" t="s">
        <v>73</v>
      </c>
    </row>
    <row r="132" s="9" customFormat="1">
      <c r="B132" s="202"/>
      <c r="C132" s="203"/>
      <c r="D132" s="199" t="s">
        <v>171</v>
      </c>
      <c r="E132" s="204" t="s">
        <v>19</v>
      </c>
      <c r="F132" s="205" t="s">
        <v>348</v>
      </c>
      <c r="G132" s="203"/>
      <c r="H132" s="204" t="s">
        <v>19</v>
      </c>
      <c r="I132" s="206"/>
      <c r="J132" s="203"/>
      <c r="K132" s="203"/>
      <c r="L132" s="207"/>
      <c r="M132" s="208"/>
      <c r="N132" s="209"/>
      <c r="O132" s="209"/>
      <c r="P132" s="209"/>
      <c r="Q132" s="209"/>
      <c r="R132" s="209"/>
      <c r="S132" s="209"/>
      <c r="T132" s="210"/>
      <c r="AT132" s="211" t="s">
        <v>171</v>
      </c>
      <c r="AU132" s="211" t="s">
        <v>73</v>
      </c>
      <c r="AV132" s="9" t="s">
        <v>80</v>
      </c>
      <c r="AW132" s="9" t="s">
        <v>35</v>
      </c>
      <c r="AX132" s="9" t="s">
        <v>73</v>
      </c>
      <c r="AY132" s="211" t="s">
        <v>167</v>
      </c>
    </row>
    <row r="133" s="10" customFormat="1">
      <c r="B133" s="212"/>
      <c r="C133" s="213"/>
      <c r="D133" s="199" t="s">
        <v>171</v>
      </c>
      <c r="E133" s="214" t="s">
        <v>19</v>
      </c>
      <c r="F133" s="215" t="s">
        <v>276</v>
      </c>
      <c r="G133" s="213"/>
      <c r="H133" s="216">
        <v>7.2000000000000002</v>
      </c>
      <c r="I133" s="217"/>
      <c r="J133" s="213"/>
      <c r="K133" s="213"/>
      <c r="L133" s="218"/>
      <c r="M133" s="219"/>
      <c r="N133" s="220"/>
      <c r="O133" s="220"/>
      <c r="P133" s="220"/>
      <c r="Q133" s="220"/>
      <c r="R133" s="220"/>
      <c r="S133" s="220"/>
      <c r="T133" s="221"/>
      <c r="AT133" s="222" t="s">
        <v>171</v>
      </c>
      <c r="AU133" s="222" t="s">
        <v>73</v>
      </c>
      <c r="AV133" s="10" t="s">
        <v>82</v>
      </c>
      <c r="AW133" s="10" t="s">
        <v>35</v>
      </c>
      <c r="AX133" s="10" t="s">
        <v>73</v>
      </c>
      <c r="AY133" s="222" t="s">
        <v>167</v>
      </c>
    </row>
    <row r="134" s="9" customFormat="1">
      <c r="B134" s="202"/>
      <c r="C134" s="203"/>
      <c r="D134" s="199" t="s">
        <v>171</v>
      </c>
      <c r="E134" s="204" t="s">
        <v>19</v>
      </c>
      <c r="F134" s="205" t="s">
        <v>349</v>
      </c>
      <c r="G134" s="203"/>
      <c r="H134" s="204" t="s">
        <v>19</v>
      </c>
      <c r="I134" s="206"/>
      <c r="J134" s="203"/>
      <c r="K134" s="203"/>
      <c r="L134" s="207"/>
      <c r="M134" s="208"/>
      <c r="N134" s="209"/>
      <c r="O134" s="209"/>
      <c r="P134" s="209"/>
      <c r="Q134" s="209"/>
      <c r="R134" s="209"/>
      <c r="S134" s="209"/>
      <c r="T134" s="210"/>
      <c r="AT134" s="211" t="s">
        <v>171</v>
      </c>
      <c r="AU134" s="211" t="s">
        <v>73</v>
      </c>
      <c r="AV134" s="9" t="s">
        <v>80</v>
      </c>
      <c r="AW134" s="9" t="s">
        <v>35</v>
      </c>
      <c r="AX134" s="9" t="s">
        <v>73</v>
      </c>
      <c r="AY134" s="211" t="s">
        <v>167</v>
      </c>
    </row>
    <row r="135" s="10" customFormat="1">
      <c r="B135" s="212"/>
      <c r="C135" s="213"/>
      <c r="D135" s="199" t="s">
        <v>171</v>
      </c>
      <c r="E135" s="214" t="s">
        <v>19</v>
      </c>
      <c r="F135" s="215" t="s">
        <v>350</v>
      </c>
      <c r="G135" s="213"/>
      <c r="H135" s="216">
        <v>16.800000000000001</v>
      </c>
      <c r="I135" s="217"/>
      <c r="J135" s="213"/>
      <c r="K135" s="213"/>
      <c r="L135" s="218"/>
      <c r="M135" s="219"/>
      <c r="N135" s="220"/>
      <c r="O135" s="220"/>
      <c r="P135" s="220"/>
      <c r="Q135" s="220"/>
      <c r="R135" s="220"/>
      <c r="S135" s="220"/>
      <c r="T135" s="221"/>
      <c r="AT135" s="222" t="s">
        <v>171</v>
      </c>
      <c r="AU135" s="222" t="s">
        <v>73</v>
      </c>
      <c r="AV135" s="10" t="s">
        <v>82</v>
      </c>
      <c r="AW135" s="10" t="s">
        <v>35</v>
      </c>
      <c r="AX135" s="10" t="s">
        <v>73</v>
      </c>
      <c r="AY135" s="222" t="s">
        <v>167</v>
      </c>
    </row>
    <row r="136" s="9" customFormat="1">
      <c r="B136" s="202"/>
      <c r="C136" s="203"/>
      <c r="D136" s="199" t="s">
        <v>171</v>
      </c>
      <c r="E136" s="204" t="s">
        <v>19</v>
      </c>
      <c r="F136" s="205" t="s">
        <v>351</v>
      </c>
      <c r="G136" s="203"/>
      <c r="H136" s="204" t="s">
        <v>19</v>
      </c>
      <c r="I136" s="206"/>
      <c r="J136" s="203"/>
      <c r="K136" s="203"/>
      <c r="L136" s="207"/>
      <c r="M136" s="208"/>
      <c r="N136" s="209"/>
      <c r="O136" s="209"/>
      <c r="P136" s="209"/>
      <c r="Q136" s="209"/>
      <c r="R136" s="209"/>
      <c r="S136" s="209"/>
      <c r="T136" s="210"/>
      <c r="AT136" s="211" t="s">
        <v>171</v>
      </c>
      <c r="AU136" s="211" t="s">
        <v>73</v>
      </c>
      <c r="AV136" s="9" t="s">
        <v>80</v>
      </c>
      <c r="AW136" s="9" t="s">
        <v>35</v>
      </c>
      <c r="AX136" s="9" t="s">
        <v>73</v>
      </c>
      <c r="AY136" s="211" t="s">
        <v>167</v>
      </c>
    </row>
    <row r="137" s="10" customFormat="1">
      <c r="B137" s="212"/>
      <c r="C137" s="213"/>
      <c r="D137" s="199" t="s">
        <v>171</v>
      </c>
      <c r="E137" s="214" t="s">
        <v>19</v>
      </c>
      <c r="F137" s="215" t="s">
        <v>276</v>
      </c>
      <c r="G137" s="213"/>
      <c r="H137" s="216">
        <v>7.2000000000000002</v>
      </c>
      <c r="I137" s="217"/>
      <c r="J137" s="213"/>
      <c r="K137" s="213"/>
      <c r="L137" s="218"/>
      <c r="M137" s="219"/>
      <c r="N137" s="220"/>
      <c r="O137" s="220"/>
      <c r="P137" s="220"/>
      <c r="Q137" s="220"/>
      <c r="R137" s="220"/>
      <c r="S137" s="220"/>
      <c r="T137" s="221"/>
      <c r="AT137" s="222" t="s">
        <v>171</v>
      </c>
      <c r="AU137" s="222" t="s">
        <v>73</v>
      </c>
      <c r="AV137" s="10" t="s">
        <v>82</v>
      </c>
      <c r="AW137" s="10" t="s">
        <v>35</v>
      </c>
      <c r="AX137" s="10" t="s">
        <v>73</v>
      </c>
      <c r="AY137" s="222" t="s">
        <v>167</v>
      </c>
    </row>
    <row r="138" s="9" customFormat="1">
      <c r="B138" s="202"/>
      <c r="C138" s="203"/>
      <c r="D138" s="199" t="s">
        <v>171</v>
      </c>
      <c r="E138" s="204" t="s">
        <v>19</v>
      </c>
      <c r="F138" s="205" t="s">
        <v>352</v>
      </c>
      <c r="G138" s="203"/>
      <c r="H138" s="204" t="s">
        <v>19</v>
      </c>
      <c r="I138" s="206"/>
      <c r="J138" s="203"/>
      <c r="K138" s="203"/>
      <c r="L138" s="207"/>
      <c r="M138" s="208"/>
      <c r="N138" s="209"/>
      <c r="O138" s="209"/>
      <c r="P138" s="209"/>
      <c r="Q138" s="209"/>
      <c r="R138" s="209"/>
      <c r="S138" s="209"/>
      <c r="T138" s="210"/>
      <c r="AT138" s="211" t="s">
        <v>171</v>
      </c>
      <c r="AU138" s="211" t="s">
        <v>73</v>
      </c>
      <c r="AV138" s="9" t="s">
        <v>80</v>
      </c>
      <c r="AW138" s="9" t="s">
        <v>35</v>
      </c>
      <c r="AX138" s="9" t="s">
        <v>73</v>
      </c>
      <c r="AY138" s="211" t="s">
        <v>167</v>
      </c>
    </row>
    <row r="139" s="10" customFormat="1">
      <c r="B139" s="212"/>
      <c r="C139" s="213"/>
      <c r="D139" s="199" t="s">
        <v>171</v>
      </c>
      <c r="E139" s="214" t="s">
        <v>19</v>
      </c>
      <c r="F139" s="215" t="s">
        <v>353</v>
      </c>
      <c r="G139" s="213"/>
      <c r="H139" s="216">
        <v>16.800000000000001</v>
      </c>
      <c r="I139" s="217"/>
      <c r="J139" s="213"/>
      <c r="K139" s="213"/>
      <c r="L139" s="218"/>
      <c r="M139" s="219"/>
      <c r="N139" s="220"/>
      <c r="O139" s="220"/>
      <c r="P139" s="220"/>
      <c r="Q139" s="220"/>
      <c r="R139" s="220"/>
      <c r="S139" s="220"/>
      <c r="T139" s="221"/>
      <c r="AT139" s="222" t="s">
        <v>171</v>
      </c>
      <c r="AU139" s="222" t="s">
        <v>73</v>
      </c>
      <c r="AV139" s="10" t="s">
        <v>82</v>
      </c>
      <c r="AW139" s="10" t="s">
        <v>35</v>
      </c>
      <c r="AX139" s="10" t="s">
        <v>73</v>
      </c>
      <c r="AY139" s="222" t="s">
        <v>167</v>
      </c>
    </row>
    <row r="140" s="9" customFormat="1">
      <c r="B140" s="202"/>
      <c r="C140" s="203"/>
      <c r="D140" s="199" t="s">
        <v>171</v>
      </c>
      <c r="E140" s="204" t="s">
        <v>19</v>
      </c>
      <c r="F140" s="205" t="s">
        <v>354</v>
      </c>
      <c r="G140" s="203"/>
      <c r="H140" s="204" t="s">
        <v>19</v>
      </c>
      <c r="I140" s="206"/>
      <c r="J140" s="203"/>
      <c r="K140" s="203"/>
      <c r="L140" s="207"/>
      <c r="M140" s="208"/>
      <c r="N140" s="209"/>
      <c r="O140" s="209"/>
      <c r="P140" s="209"/>
      <c r="Q140" s="209"/>
      <c r="R140" s="209"/>
      <c r="S140" s="209"/>
      <c r="T140" s="210"/>
      <c r="AT140" s="211" t="s">
        <v>171</v>
      </c>
      <c r="AU140" s="211" t="s">
        <v>73</v>
      </c>
      <c r="AV140" s="9" t="s">
        <v>80</v>
      </c>
      <c r="AW140" s="9" t="s">
        <v>35</v>
      </c>
      <c r="AX140" s="9" t="s">
        <v>73</v>
      </c>
      <c r="AY140" s="211" t="s">
        <v>167</v>
      </c>
    </row>
    <row r="141" s="10" customFormat="1">
      <c r="B141" s="212"/>
      <c r="C141" s="213"/>
      <c r="D141" s="199" t="s">
        <v>171</v>
      </c>
      <c r="E141" s="214" t="s">
        <v>19</v>
      </c>
      <c r="F141" s="215" t="s">
        <v>355</v>
      </c>
      <c r="G141" s="213"/>
      <c r="H141" s="216">
        <v>12</v>
      </c>
      <c r="I141" s="217"/>
      <c r="J141" s="213"/>
      <c r="K141" s="213"/>
      <c r="L141" s="218"/>
      <c r="M141" s="219"/>
      <c r="N141" s="220"/>
      <c r="O141" s="220"/>
      <c r="P141" s="220"/>
      <c r="Q141" s="220"/>
      <c r="R141" s="220"/>
      <c r="S141" s="220"/>
      <c r="T141" s="221"/>
      <c r="AT141" s="222" t="s">
        <v>171</v>
      </c>
      <c r="AU141" s="222" t="s">
        <v>73</v>
      </c>
      <c r="AV141" s="10" t="s">
        <v>82</v>
      </c>
      <c r="AW141" s="10" t="s">
        <v>35</v>
      </c>
      <c r="AX141" s="10" t="s">
        <v>73</v>
      </c>
      <c r="AY141" s="222" t="s">
        <v>167</v>
      </c>
    </row>
    <row r="142" s="11" customFormat="1">
      <c r="B142" s="223"/>
      <c r="C142" s="224"/>
      <c r="D142" s="199" t="s">
        <v>171</v>
      </c>
      <c r="E142" s="225" t="s">
        <v>19</v>
      </c>
      <c r="F142" s="226" t="s">
        <v>184</v>
      </c>
      <c r="G142" s="224"/>
      <c r="H142" s="227">
        <v>60</v>
      </c>
      <c r="I142" s="228"/>
      <c r="J142" s="224"/>
      <c r="K142" s="224"/>
      <c r="L142" s="229"/>
      <c r="M142" s="230"/>
      <c r="N142" s="231"/>
      <c r="O142" s="231"/>
      <c r="P142" s="231"/>
      <c r="Q142" s="231"/>
      <c r="R142" s="231"/>
      <c r="S142" s="231"/>
      <c r="T142" s="232"/>
      <c r="AT142" s="233" t="s">
        <v>171</v>
      </c>
      <c r="AU142" s="233" t="s">
        <v>73</v>
      </c>
      <c r="AV142" s="11" t="s">
        <v>166</v>
      </c>
      <c r="AW142" s="11" t="s">
        <v>35</v>
      </c>
      <c r="AX142" s="11" t="s">
        <v>80</v>
      </c>
      <c r="AY142" s="233" t="s">
        <v>167</v>
      </c>
    </row>
    <row r="143" s="1" customFormat="1" ht="22.5" customHeight="1">
      <c r="B143" s="38"/>
      <c r="C143" s="187" t="s">
        <v>228</v>
      </c>
      <c r="D143" s="187" t="s">
        <v>161</v>
      </c>
      <c r="E143" s="188" t="s">
        <v>218</v>
      </c>
      <c r="F143" s="189" t="s">
        <v>219</v>
      </c>
      <c r="G143" s="190" t="s">
        <v>213</v>
      </c>
      <c r="H143" s="191">
        <v>24</v>
      </c>
      <c r="I143" s="192"/>
      <c r="J143" s="193">
        <f>ROUND(I143*H143,2)</f>
        <v>0</v>
      </c>
      <c r="K143" s="189" t="s">
        <v>359</v>
      </c>
      <c r="L143" s="43"/>
      <c r="M143" s="194" t="s">
        <v>19</v>
      </c>
      <c r="N143" s="195" t="s">
        <v>44</v>
      </c>
      <c r="O143" s="79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AR143" s="17" t="s">
        <v>166</v>
      </c>
      <c r="AT143" s="17" t="s">
        <v>161</v>
      </c>
      <c r="AU143" s="17" t="s">
        <v>73</v>
      </c>
      <c r="AY143" s="17" t="s">
        <v>167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7" t="s">
        <v>80</v>
      </c>
      <c r="BK143" s="198">
        <f>ROUND(I143*H143,2)</f>
        <v>0</v>
      </c>
      <c r="BL143" s="17" t="s">
        <v>166</v>
      </c>
      <c r="BM143" s="17" t="s">
        <v>360</v>
      </c>
    </row>
    <row r="144" s="1" customFormat="1">
      <c r="B144" s="38"/>
      <c r="C144" s="39"/>
      <c r="D144" s="199" t="s">
        <v>169</v>
      </c>
      <c r="E144" s="39"/>
      <c r="F144" s="200" t="s">
        <v>221</v>
      </c>
      <c r="G144" s="39"/>
      <c r="H144" s="39"/>
      <c r="I144" s="143"/>
      <c r="J144" s="39"/>
      <c r="K144" s="39"/>
      <c r="L144" s="43"/>
      <c r="M144" s="201"/>
      <c r="N144" s="79"/>
      <c r="O144" s="79"/>
      <c r="P144" s="79"/>
      <c r="Q144" s="79"/>
      <c r="R144" s="79"/>
      <c r="S144" s="79"/>
      <c r="T144" s="80"/>
      <c r="AT144" s="17" t="s">
        <v>169</v>
      </c>
      <c r="AU144" s="17" t="s">
        <v>73</v>
      </c>
    </row>
    <row r="145" s="9" customFormat="1">
      <c r="B145" s="202"/>
      <c r="C145" s="203"/>
      <c r="D145" s="199" t="s">
        <v>171</v>
      </c>
      <c r="E145" s="204" t="s">
        <v>19</v>
      </c>
      <c r="F145" s="205" t="s">
        <v>361</v>
      </c>
      <c r="G145" s="203"/>
      <c r="H145" s="204" t="s">
        <v>19</v>
      </c>
      <c r="I145" s="206"/>
      <c r="J145" s="203"/>
      <c r="K145" s="203"/>
      <c r="L145" s="207"/>
      <c r="M145" s="208"/>
      <c r="N145" s="209"/>
      <c r="O145" s="209"/>
      <c r="P145" s="209"/>
      <c r="Q145" s="209"/>
      <c r="R145" s="209"/>
      <c r="S145" s="209"/>
      <c r="T145" s="210"/>
      <c r="AT145" s="211" t="s">
        <v>171</v>
      </c>
      <c r="AU145" s="211" t="s">
        <v>73</v>
      </c>
      <c r="AV145" s="9" t="s">
        <v>80</v>
      </c>
      <c r="AW145" s="9" t="s">
        <v>35</v>
      </c>
      <c r="AX145" s="9" t="s">
        <v>73</v>
      </c>
      <c r="AY145" s="211" t="s">
        <v>167</v>
      </c>
    </row>
    <row r="146" s="10" customFormat="1">
      <c r="B146" s="212"/>
      <c r="C146" s="213"/>
      <c r="D146" s="199" t="s">
        <v>171</v>
      </c>
      <c r="E146" s="214" t="s">
        <v>19</v>
      </c>
      <c r="F146" s="215" t="s">
        <v>362</v>
      </c>
      <c r="G146" s="213"/>
      <c r="H146" s="216">
        <v>24</v>
      </c>
      <c r="I146" s="217"/>
      <c r="J146" s="213"/>
      <c r="K146" s="213"/>
      <c r="L146" s="218"/>
      <c r="M146" s="219"/>
      <c r="N146" s="220"/>
      <c r="O146" s="220"/>
      <c r="P146" s="220"/>
      <c r="Q146" s="220"/>
      <c r="R146" s="220"/>
      <c r="S146" s="220"/>
      <c r="T146" s="221"/>
      <c r="AT146" s="222" t="s">
        <v>171</v>
      </c>
      <c r="AU146" s="222" t="s">
        <v>73</v>
      </c>
      <c r="AV146" s="10" t="s">
        <v>82</v>
      </c>
      <c r="AW146" s="10" t="s">
        <v>35</v>
      </c>
      <c r="AX146" s="10" t="s">
        <v>80</v>
      </c>
      <c r="AY146" s="222" t="s">
        <v>167</v>
      </c>
    </row>
    <row r="147" s="1" customFormat="1" ht="22.5" customHeight="1">
      <c r="B147" s="38"/>
      <c r="C147" s="187" t="s">
        <v>115</v>
      </c>
      <c r="D147" s="187" t="s">
        <v>161</v>
      </c>
      <c r="E147" s="188" t="s">
        <v>224</v>
      </c>
      <c r="F147" s="189" t="s">
        <v>225</v>
      </c>
      <c r="G147" s="190" t="s">
        <v>213</v>
      </c>
      <c r="H147" s="191">
        <v>24</v>
      </c>
      <c r="I147" s="192"/>
      <c r="J147" s="193">
        <f>ROUND(I147*H147,2)</f>
        <v>0</v>
      </c>
      <c r="K147" s="189" t="s">
        <v>359</v>
      </c>
      <c r="L147" s="43"/>
      <c r="M147" s="194" t="s">
        <v>19</v>
      </c>
      <c r="N147" s="195" t="s">
        <v>44</v>
      </c>
      <c r="O147" s="79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AR147" s="17" t="s">
        <v>166</v>
      </c>
      <c r="AT147" s="17" t="s">
        <v>161</v>
      </c>
      <c r="AU147" s="17" t="s">
        <v>73</v>
      </c>
      <c r="AY147" s="17" t="s">
        <v>167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7" t="s">
        <v>80</v>
      </c>
      <c r="BK147" s="198">
        <f>ROUND(I147*H147,2)</f>
        <v>0</v>
      </c>
      <c r="BL147" s="17" t="s">
        <v>166</v>
      </c>
      <c r="BM147" s="17" t="s">
        <v>363</v>
      </c>
    </row>
    <row r="148" s="1" customFormat="1">
      <c r="B148" s="38"/>
      <c r="C148" s="39"/>
      <c r="D148" s="199" t="s">
        <v>169</v>
      </c>
      <c r="E148" s="39"/>
      <c r="F148" s="200" t="s">
        <v>227</v>
      </c>
      <c r="G148" s="39"/>
      <c r="H148" s="39"/>
      <c r="I148" s="143"/>
      <c r="J148" s="39"/>
      <c r="K148" s="39"/>
      <c r="L148" s="43"/>
      <c r="M148" s="201"/>
      <c r="N148" s="79"/>
      <c r="O148" s="79"/>
      <c r="P148" s="79"/>
      <c r="Q148" s="79"/>
      <c r="R148" s="79"/>
      <c r="S148" s="79"/>
      <c r="T148" s="80"/>
      <c r="AT148" s="17" t="s">
        <v>169</v>
      </c>
      <c r="AU148" s="17" t="s">
        <v>73</v>
      </c>
    </row>
    <row r="149" s="9" customFormat="1">
      <c r="B149" s="202"/>
      <c r="C149" s="203"/>
      <c r="D149" s="199" t="s">
        <v>171</v>
      </c>
      <c r="E149" s="204" t="s">
        <v>19</v>
      </c>
      <c r="F149" s="205" t="s">
        <v>361</v>
      </c>
      <c r="G149" s="203"/>
      <c r="H149" s="204" t="s">
        <v>19</v>
      </c>
      <c r="I149" s="206"/>
      <c r="J149" s="203"/>
      <c r="K149" s="203"/>
      <c r="L149" s="207"/>
      <c r="M149" s="208"/>
      <c r="N149" s="209"/>
      <c r="O149" s="209"/>
      <c r="P149" s="209"/>
      <c r="Q149" s="209"/>
      <c r="R149" s="209"/>
      <c r="S149" s="209"/>
      <c r="T149" s="210"/>
      <c r="AT149" s="211" t="s">
        <v>171</v>
      </c>
      <c r="AU149" s="211" t="s">
        <v>73</v>
      </c>
      <c r="AV149" s="9" t="s">
        <v>80</v>
      </c>
      <c r="AW149" s="9" t="s">
        <v>35</v>
      </c>
      <c r="AX149" s="9" t="s">
        <v>73</v>
      </c>
      <c r="AY149" s="211" t="s">
        <v>167</v>
      </c>
    </row>
    <row r="150" s="10" customFormat="1">
      <c r="B150" s="212"/>
      <c r="C150" s="213"/>
      <c r="D150" s="199" t="s">
        <v>171</v>
      </c>
      <c r="E150" s="214" t="s">
        <v>19</v>
      </c>
      <c r="F150" s="215" t="s">
        <v>362</v>
      </c>
      <c r="G150" s="213"/>
      <c r="H150" s="216">
        <v>24</v>
      </c>
      <c r="I150" s="217"/>
      <c r="J150" s="213"/>
      <c r="K150" s="213"/>
      <c r="L150" s="218"/>
      <c r="M150" s="219"/>
      <c r="N150" s="220"/>
      <c r="O150" s="220"/>
      <c r="P150" s="220"/>
      <c r="Q150" s="220"/>
      <c r="R150" s="220"/>
      <c r="S150" s="220"/>
      <c r="T150" s="221"/>
      <c r="AT150" s="222" t="s">
        <v>171</v>
      </c>
      <c r="AU150" s="222" t="s">
        <v>73</v>
      </c>
      <c r="AV150" s="10" t="s">
        <v>82</v>
      </c>
      <c r="AW150" s="10" t="s">
        <v>35</v>
      </c>
      <c r="AX150" s="10" t="s">
        <v>80</v>
      </c>
      <c r="AY150" s="222" t="s">
        <v>167</v>
      </c>
    </row>
    <row r="151" s="1" customFormat="1" ht="22.5" customHeight="1">
      <c r="B151" s="38"/>
      <c r="C151" s="187" t="s">
        <v>238</v>
      </c>
      <c r="D151" s="187" t="s">
        <v>161</v>
      </c>
      <c r="E151" s="188" t="s">
        <v>292</v>
      </c>
      <c r="F151" s="189" t="s">
        <v>293</v>
      </c>
      <c r="G151" s="190" t="s">
        <v>236</v>
      </c>
      <c r="H151" s="191">
        <v>420</v>
      </c>
      <c r="I151" s="192"/>
      <c r="J151" s="193">
        <f>ROUND(I151*H151,2)</f>
        <v>0</v>
      </c>
      <c r="K151" s="189" t="s">
        <v>165</v>
      </c>
      <c r="L151" s="43"/>
      <c r="M151" s="194" t="s">
        <v>19</v>
      </c>
      <c r="N151" s="195" t="s">
        <v>44</v>
      </c>
      <c r="O151" s="79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AR151" s="17" t="s">
        <v>166</v>
      </c>
      <c r="AT151" s="17" t="s">
        <v>161</v>
      </c>
      <c r="AU151" s="17" t="s">
        <v>73</v>
      </c>
      <c r="AY151" s="17" t="s">
        <v>167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7" t="s">
        <v>80</v>
      </c>
      <c r="BK151" s="198">
        <f>ROUND(I151*H151,2)</f>
        <v>0</v>
      </c>
      <c r="BL151" s="17" t="s">
        <v>166</v>
      </c>
      <c r="BM151" s="17" t="s">
        <v>364</v>
      </c>
    </row>
    <row r="152" s="1" customFormat="1">
      <c r="B152" s="38"/>
      <c r="C152" s="39"/>
      <c r="D152" s="199" t="s">
        <v>169</v>
      </c>
      <c r="E152" s="39"/>
      <c r="F152" s="200" t="s">
        <v>295</v>
      </c>
      <c r="G152" s="39"/>
      <c r="H152" s="39"/>
      <c r="I152" s="143"/>
      <c r="J152" s="39"/>
      <c r="K152" s="39"/>
      <c r="L152" s="43"/>
      <c r="M152" s="201"/>
      <c r="N152" s="79"/>
      <c r="O152" s="79"/>
      <c r="P152" s="79"/>
      <c r="Q152" s="79"/>
      <c r="R152" s="79"/>
      <c r="S152" s="79"/>
      <c r="T152" s="80"/>
      <c r="AT152" s="17" t="s">
        <v>169</v>
      </c>
      <c r="AU152" s="17" t="s">
        <v>73</v>
      </c>
    </row>
    <row r="153" s="9" customFormat="1">
      <c r="B153" s="202"/>
      <c r="C153" s="203"/>
      <c r="D153" s="199" t="s">
        <v>171</v>
      </c>
      <c r="E153" s="204" t="s">
        <v>19</v>
      </c>
      <c r="F153" s="205" t="s">
        <v>365</v>
      </c>
      <c r="G153" s="203"/>
      <c r="H153" s="204" t="s">
        <v>19</v>
      </c>
      <c r="I153" s="206"/>
      <c r="J153" s="203"/>
      <c r="K153" s="203"/>
      <c r="L153" s="207"/>
      <c r="M153" s="208"/>
      <c r="N153" s="209"/>
      <c r="O153" s="209"/>
      <c r="P153" s="209"/>
      <c r="Q153" s="209"/>
      <c r="R153" s="209"/>
      <c r="S153" s="209"/>
      <c r="T153" s="210"/>
      <c r="AT153" s="211" t="s">
        <v>171</v>
      </c>
      <c r="AU153" s="211" t="s">
        <v>73</v>
      </c>
      <c r="AV153" s="9" t="s">
        <v>80</v>
      </c>
      <c r="AW153" s="9" t="s">
        <v>35</v>
      </c>
      <c r="AX153" s="9" t="s">
        <v>73</v>
      </c>
      <c r="AY153" s="211" t="s">
        <v>167</v>
      </c>
    </row>
    <row r="154" s="10" customFormat="1">
      <c r="B154" s="212"/>
      <c r="C154" s="213"/>
      <c r="D154" s="199" t="s">
        <v>171</v>
      </c>
      <c r="E154" s="214" t="s">
        <v>19</v>
      </c>
      <c r="F154" s="215" t="s">
        <v>366</v>
      </c>
      <c r="G154" s="213"/>
      <c r="H154" s="216">
        <v>280</v>
      </c>
      <c r="I154" s="217"/>
      <c r="J154" s="213"/>
      <c r="K154" s="213"/>
      <c r="L154" s="218"/>
      <c r="M154" s="219"/>
      <c r="N154" s="220"/>
      <c r="O154" s="220"/>
      <c r="P154" s="220"/>
      <c r="Q154" s="220"/>
      <c r="R154" s="220"/>
      <c r="S154" s="220"/>
      <c r="T154" s="221"/>
      <c r="AT154" s="222" t="s">
        <v>171</v>
      </c>
      <c r="AU154" s="222" t="s">
        <v>73</v>
      </c>
      <c r="AV154" s="10" t="s">
        <v>82</v>
      </c>
      <c r="AW154" s="10" t="s">
        <v>35</v>
      </c>
      <c r="AX154" s="10" t="s">
        <v>73</v>
      </c>
      <c r="AY154" s="222" t="s">
        <v>167</v>
      </c>
    </row>
    <row r="155" s="9" customFormat="1">
      <c r="B155" s="202"/>
      <c r="C155" s="203"/>
      <c r="D155" s="199" t="s">
        <v>171</v>
      </c>
      <c r="E155" s="204" t="s">
        <v>19</v>
      </c>
      <c r="F155" s="205" t="s">
        <v>367</v>
      </c>
      <c r="G155" s="203"/>
      <c r="H155" s="204" t="s">
        <v>19</v>
      </c>
      <c r="I155" s="206"/>
      <c r="J155" s="203"/>
      <c r="K155" s="203"/>
      <c r="L155" s="207"/>
      <c r="M155" s="208"/>
      <c r="N155" s="209"/>
      <c r="O155" s="209"/>
      <c r="P155" s="209"/>
      <c r="Q155" s="209"/>
      <c r="R155" s="209"/>
      <c r="S155" s="209"/>
      <c r="T155" s="210"/>
      <c r="AT155" s="211" t="s">
        <v>171</v>
      </c>
      <c r="AU155" s="211" t="s">
        <v>73</v>
      </c>
      <c r="AV155" s="9" t="s">
        <v>80</v>
      </c>
      <c r="AW155" s="9" t="s">
        <v>35</v>
      </c>
      <c r="AX155" s="9" t="s">
        <v>73</v>
      </c>
      <c r="AY155" s="211" t="s">
        <v>167</v>
      </c>
    </row>
    <row r="156" s="10" customFormat="1">
      <c r="B156" s="212"/>
      <c r="C156" s="213"/>
      <c r="D156" s="199" t="s">
        <v>171</v>
      </c>
      <c r="E156" s="214" t="s">
        <v>19</v>
      </c>
      <c r="F156" s="215" t="s">
        <v>297</v>
      </c>
      <c r="G156" s="213"/>
      <c r="H156" s="216">
        <v>140</v>
      </c>
      <c r="I156" s="217"/>
      <c r="J156" s="213"/>
      <c r="K156" s="213"/>
      <c r="L156" s="218"/>
      <c r="M156" s="219"/>
      <c r="N156" s="220"/>
      <c r="O156" s="220"/>
      <c r="P156" s="220"/>
      <c r="Q156" s="220"/>
      <c r="R156" s="220"/>
      <c r="S156" s="220"/>
      <c r="T156" s="221"/>
      <c r="AT156" s="222" t="s">
        <v>171</v>
      </c>
      <c r="AU156" s="222" t="s">
        <v>73</v>
      </c>
      <c r="AV156" s="10" t="s">
        <v>82</v>
      </c>
      <c r="AW156" s="10" t="s">
        <v>35</v>
      </c>
      <c r="AX156" s="10" t="s">
        <v>73</v>
      </c>
      <c r="AY156" s="222" t="s">
        <v>167</v>
      </c>
    </row>
    <row r="157" s="11" customFormat="1">
      <c r="B157" s="223"/>
      <c r="C157" s="224"/>
      <c r="D157" s="199" t="s">
        <v>171</v>
      </c>
      <c r="E157" s="225" t="s">
        <v>19</v>
      </c>
      <c r="F157" s="226" t="s">
        <v>184</v>
      </c>
      <c r="G157" s="224"/>
      <c r="H157" s="227">
        <v>420</v>
      </c>
      <c r="I157" s="228"/>
      <c r="J157" s="224"/>
      <c r="K157" s="224"/>
      <c r="L157" s="229"/>
      <c r="M157" s="230"/>
      <c r="N157" s="231"/>
      <c r="O157" s="231"/>
      <c r="P157" s="231"/>
      <c r="Q157" s="231"/>
      <c r="R157" s="231"/>
      <c r="S157" s="231"/>
      <c r="T157" s="232"/>
      <c r="AT157" s="233" t="s">
        <v>171</v>
      </c>
      <c r="AU157" s="233" t="s">
        <v>73</v>
      </c>
      <c r="AV157" s="11" t="s">
        <v>166</v>
      </c>
      <c r="AW157" s="11" t="s">
        <v>35</v>
      </c>
      <c r="AX157" s="11" t="s">
        <v>80</v>
      </c>
      <c r="AY157" s="233" t="s">
        <v>167</v>
      </c>
    </row>
    <row r="158" s="1" customFormat="1" ht="33.75" customHeight="1">
      <c r="B158" s="38"/>
      <c r="C158" s="187" t="s">
        <v>242</v>
      </c>
      <c r="D158" s="187" t="s">
        <v>161</v>
      </c>
      <c r="E158" s="188" t="s">
        <v>299</v>
      </c>
      <c r="F158" s="189" t="s">
        <v>300</v>
      </c>
      <c r="G158" s="190" t="s">
        <v>301</v>
      </c>
      <c r="H158" s="191">
        <v>109</v>
      </c>
      <c r="I158" s="192"/>
      <c r="J158" s="193">
        <f>ROUND(I158*H158,2)</f>
        <v>0</v>
      </c>
      <c r="K158" s="189" t="s">
        <v>165</v>
      </c>
      <c r="L158" s="43"/>
      <c r="M158" s="194" t="s">
        <v>19</v>
      </c>
      <c r="N158" s="195" t="s">
        <v>44</v>
      </c>
      <c r="O158" s="79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AR158" s="17" t="s">
        <v>166</v>
      </c>
      <c r="AT158" s="17" t="s">
        <v>161</v>
      </c>
      <c r="AU158" s="17" t="s">
        <v>73</v>
      </c>
      <c r="AY158" s="17" t="s">
        <v>167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7" t="s">
        <v>80</v>
      </c>
      <c r="BK158" s="198">
        <f>ROUND(I158*H158,2)</f>
        <v>0</v>
      </c>
      <c r="BL158" s="17" t="s">
        <v>166</v>
      </c>
      <c r="BM158" s="17" t="s">
        <v>368</v>
      </c>
    </row>
    <row r="159" s="1" customFormat="1">
      <c r="B159" s="38"/>
      <c r="C159" s="39"/>
      <c r="D159" s="199" t="s">
        <v>169</v>
      </c>
      <c r="E159" s="39"/>
      <c r="F159" s="200" t="s">
        <v>303</v>
      </c>
      <c r="G159" s="39"/>
      <c r="H159" s="39"/>
      <c r="I159" s="143"/>
      <c r="J159" s="39"/>
      <c r="K159" s="39"/>
      <c r="L159" s="43"/>
      <c r="M159" s="201"/>
      <c r="N159" s="79"/>
      <c r="O159" s="79"/>
      <c r="P159" s="79"/>
      <c r="Q159" s="79"/>
      <c r="R159" s="79"/>
      <c r="S159" s="79"/>
      <c r="T159" s="80"/>
      <c r="AT159" s="17" t="s">
        <v>169</v>
      </c>
      <c r="AU159" s="17" t="s">
        <v>73</v>
      </c>
    </row>
    <row r="160" s="9" customFormat="1">
      <c r="B160" s="202"/>
      <c r="C160" s="203"/>
      <c r="D160" s="199" t="s">
        <v>171</v>
      </c>
      <c r="E160" s="204" t="s">
        <v>19</v>
      </c>
      <c r="F160" s="205" t="s">
        <v>365</v>
      </c>
      <c r="G160" s="203"/>
      <c r="H160" s="204" t="s">
        <v>19</v>
      </c>
      <c r="I160" s="206"/>
      <c r="J160" s="203"/>
      <c r="K160" s="203"/>
      <c r="L160" s="207"/>
      <c r="M160" s="208"/>
      <c r="N160" s="209"/>
      <c r="O160" s="209"/>
      <c r="P160" s="209"/>
      <c r="Q160" s="209"/>
      <c r="R160" s="209"/>
      <c r="S160" s="209"/>
      <c r="T160" s="210"/>
      <c r="AT160" s="211" t="s">
        <v>171</v>
      </c>
      <c r="AU160" s="211" t="s">
        <v>73</v>
      </c>
      <c r="AV160" s="9" t="s">
        <v>80</v>
      </c>
      <c r="AW160" s="9" t="s">
        <v>35</v>
      </c>
      <c r="AX160" s="9" t="s">
        <v>73</v>
      </c>
      <c r="AY160" s="211" t="s">
        <v>167</v>
      </c>
    </row>
    <row r="161" s="10" customFormat="1">
      <c r="B161" s="212"/>
      <c r="C161" s="213"/>
      <c r="D161" s="199" t="s">
        <v>171</v>
      </c>
      <c r="E161" s="214" t="s">
        <v>19</v>
      </c>
      <c r="F161" s="215" t="s">
        <v>369</v>
      </c>
      <c r="G161" s="213"/>
      <c r="H161" s="216">
        <v>72</v>
      </c>
      <c r="I161" s="217"/>
      <c r="J161" s="213"/>
      <c r="K161" s="213"/>
      <c r="L161" s="218"/>
      <c r="M161" s="219"/>
      <c r="N161" s="220"/>
      <c r="O161" s="220"/>
      <c r="P161" s="220"/>
      <c r="Q161" s="220"/>
      <c r="R161" s="220"/>
      <c r="S161" s="220"/>
      <c r="T161" s="221"/>
      <c r="AT161" s="222" t="s">
        <v>171</v>
      </c>
      <c r="AU161" s="222" t="s">
        <v>73</v>
      </c>
      <c r="AV161" s="10" t="s">
        <v>82</v>
      </c>
      <c r="AW161" s="10" t="s">
        <v>35</v>
      </c>
      <c r="AX161" s="10" t="s">
        <v>73</v>
      </c>
      <c r="AY161" s="222" t="s">
        <v>167</v>
      </c>
    </row>
    <row r="162" s="9" customFormat="1">
      <c r="B162" s="202"/>
      <c r="C162" s="203"/>
      <c r="D162" s="199" t="s">
        <v>171</v>
      </c>
      <c r="E162" s="204" t="s">
        <v>19</v>
      </c>
      <c r="F162" s="205" t="s">
        <v>367</v>
      </c>
      <c r="G162" s="203"/>
      <c r="H162" s="204" t="s">
        <v>19</v>
      </c>
      <c r="I162" s="206"/>
      <c r="J162" s="203"/>
      <c r="K162" s="203"/>
      <c r="L162" s="207"/>
      <c r="M162" s="208"/>
      <c r="N162" s="209"/>
      <c r="O162" s="209"/>
      <c r="P162" s="209"/>
      <c r="Q162" s="209"/>
      <c r="R162" s="209"/>
      <c r="S162" s="209"/>
      <c r="T162" s="210"/>
      <c r="AT162" s="211" t="s">
        <v>171</v>
      </c>
      <c r="AU162" s="211" t="s">
        <v>73</v>
      </c>
      <c r="AV162" s="9" t="s">
        <v>80</v>
      </c>
      <c r="AW162" s="9" t="s">
        <v>35</v>
      </c>
      <c r="AX162" s="9" t="s">
        <v>73</v>
      </c>
      <c r="AY162" s="211" t="s">
        <v>167</v>
      </c>
    </row>
    <row r="163" s="10" customFormat="1">
      <c r="B163" s="212"/>
      <c r="C163" s="213"/>
      <c r="D163" s="199" t="s">
        <v>171</v>
      </c>
      <c r="E163" s="214" t="s">
        <v>19</v>
      </c>
      <c r="F163" s="215" t="s">
        <v>305</v>
      </c>
      <c r="G163" s="213"/>
      <c r="H163" s="216">
        <v>37</v>
      </c>
      <c r="I163" s="217"/>
      <c r="J163" s="213"/>
      <c r="K163" s="213"/>
      <c r="L163" s="218"/>
      <c r="M163" s="219"/>
      <c r="N163" s="220"/>
      <c r="O163" s="220"/>
      <c r="P163" s="220"/>
      <c r="Q163" s="220"/>
      <c r="R163" s="220"/>
      <c r="S163" s="220"/>
      <c r="T163" s="221"/>
      <c r="AT163" s="222" t="s">
        <v>171</v>
      </c>
      <c r="AU163" s="222" t="s">
        <v>73</v>
      </c>
      <c r="AV163" s="10" t="s">
        <v>82</v>
      </c>
      <c r="AW163" s="10" t="s">
        <v>35</v>
      </c>
      <c r="AX163" s="10" t="s">
        <v>73</v>
      </c>
      <c r="AY163" s="222" t="s">
        <v>167</v>
      </c>
    </row>
    <row r="164" s="11" customFormat="1">
      <c r="B164" s="223"/>
      <c r="C164" s="224"/>
      <c r="D164" s="199" t="s">
        <v>171</v>
      </c>
      <c r="E164" s="225" t="s">
        <v>19</v>
      </c>
      <c r="F164" s="226" t="s">
        <v>184</v>
      </c>
      <c r="G164" s="224"/>
      <c r="H164" s="227">
        <v>109</v>
      </c>
      <c r="I164" s="228"/>
      <c r="J164" s="224"/>
      <c r="K164" s="224"/>
      <c r="L164" s="229"/>
      <c r="M164" s="230"/>
      <c r="N164" s="231"/>
      <c r="O164" s="231"/>
      <c r="P164" s="231"/>
      <c r="Q164" s="231"/>
      <c r="R164" s="231"/>
      <c r="S164" s="231"/>
      <c r="T164" s="232"/>
      <c r="AT164" s="233" t="s">
        <v>171</v>
      </c>
      <c r="AU164" s="233" t="s">
        <v>73</v>
      </c>
      <c r="AV164" s="11" t="s">
        <v>166</v>
      </c>
      <c r="AW164" s="11" t="s">
        <v>35</v>
      </c>
      <c r="AX164" s="11" t="s">
        <v>80</v>
      </c>
      <c r="AY164" s="233" t="s">
        <v>167</v>
      </c>
    </row>
    <row r="165" s="1" customFormat="1" ht="22.5" customHeight="1">
      <c r="B165" s="38"/>
      <c r="C165" s="187" t="s">
        <v>298</v>
      </c>
      <c r="D165" s="187" t="s">
        <v>161</v>
      </c>
      <c r="E165" s="188" t="s">
        <v>307</v>
      </c>
      <c r="F165" s="189" t="s">
        <v>308</v>
      </c>
      <c r="G165" s="190" t="s">
        <v>192</v>
      </c>
      <c r="H165" s="191">
        <v>1.008</v>
      </c>
      <c r="I165" s="192"/>
      <c r="J165" s="193">
        <f>ROUND(I165*H165,2)</f>
        <v>0</v>
      </c>
      <c r="K165" s="189" t="s">
        <v>19</v>
      </c>
      <c r="L165" s="43"/>
      <c r="M165" s="194" t="s">
        <v>19</v>
      </c>
      <c r="N165" s="195" t="s">
        <v>44</v>
      </c>
      <c r="O165" s="79"/>
      <c r="P165" s="196">
        <f>O165*H165</f>
        <v>0</v>
      </c>
      <c r="Q165" s="196">
        <v>2.645</v>
      </c>
      <c r="R165" s="196">
        <f>Q165*H165</f>
        <v>2.6661600000000001</v>
      </c>
      <c r="S165" s="196">
        <v>0</v>
      </c>
      <c r="T165" s="197">
        <f>S165*H165</f>
        <v>0</v>
      </c>
      <c r="AR165" s="17" t="s">
        <v>166</v>
      </c>
      <c r="AT165" s="17" t="s">
        <v>161</v>
      </c>
      <c r="AU165" s="17" t="s">
        <v>73</v>
      </c>
      <c r="AY165" s="17" t="s">
        <v>167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7" t="s">
        <v>80</v>
      </c>
      <c r="BK165" s="198">
        <f>ROUND(I165*H165,2)</f>
        <v>0</v>
      </c>
      <c r="BL165" s="17" t="s">
        <v>166</v>
      </c>
      <c r="BM165" s="17" t="s">
        <v>370</v>
      </c>
    </row>
    <row r="166" s="9" customFormat="1">
      <c r="B166" s="202"/>
      <c r="C166" s="203"/>
      <c r="D166" s="199" t="s">
        <v>171</v>
      </c>
      <c r="E166" s="204" t="s">
        <v>19</v>
      </c>
      <c r="F166" s="205" t="s">
        <v>365</v>
      </c>
      <c r="G166" s="203"/>
      <c r="H166" s="204" t="s">
        <v>19</v>
      </c>
      <c r="I166" s="206"/>
      <c r="J166" s="203"/>
      <c r="K166" s="203"/>
      <c r="L166" s="207"/>
      <c r="M166" s="208"/>
      <c r="N166" s="209"/>
      <c r="O166" s="209"/>
      <c r="P166" s="209"/>
      <c r="Q166" s="209"/>
      <c r="R166" s="209"/>
      <c r="S166" s="209"/>
      <c r="T166" s="210"/>
      <c r="AT166" s="211" t="s">
        <v>171</v>
      </c>
      <c r="AU166" s="211" t="s">
        <v>73</v>
      </c>
      <c r="AV166" s="9" t="s">
        <v>80</v>
      </c>
      <c r="AW166" s="9" t="s">
        <v>35</v>
      </c>
      <c r="AX166" s="9" t="s">
        <v>73</v>
      </c>
      <c r="AY166" s="211" t="s">
        <v>167</v>
      </c>
    </row>
    <row r="167" s="10" customFormat="1">
      <c r="B167" s="212"/>
      <c r="C167" s="213"/>
      <c r="D167" s="199" t="s">
        <v>171</v>
      </c>
      <c r="E167" s="214" t="s">
        <v>19</v>
      </c>
      <c r="F167" s="215" t="s">
        <v>371</v>
      </c>
      <c r="G167" s="213"/>
      <c r="H167" s="216">
        <v>0.67200000000000004</v>
      </c>
      <c r="I167" s="217"/>
      <c r="J167" s="213"/>
      <c r="K167" s="213"/>
      <c r="L167" s="218"/>
      <c r="M167" s="219"/>
      <c r="N167" s="220"/>
      <c r="O167" s="220"/>
      <c r="P167" s="220"/>
      <c r="Q167" s="220"/>
      <c r="R167" s="220"/>
      <c r="S167" s="220"/>
      <c r="T167" s="221"/>
      <c r="AT167" s="222" t="s">
        <v>171</v>
      </c>
      <c r="AU167" s="222" t="s">
        <v>73</v>
      </c>
      <c r="AV167" s="10" t="s">
        <v>82</v>
      </c>
      <c r="AW167" s="10" t="s">
        <v>35</v>
      </c>
      <c r="AX167" s="10" t="s">
        <v>73</v>
      </c>
      <c r="AY167" s="222" t="s">
        <v>167</v>
      </c>
    </row>
    <row r="168" s="9" customFormat="1">
      <c r="B168" s="202"/>
      <c r="C168" s="203"/>
      <c r="D168" s="199" t="s">
        <v>171</v>
      </c>
      <c r="E168" s="204" t="s">
        <v>19</v>
      </c>
      <c r="F168" s="205" t="s">
        <v>367</v>
      </c>
      <c r="G168" s="203"/>
      <c r="H168" s="204" t="s">
        <v>19</v>
      </c>
      <c r="I168" s="206"/>
      <c r="J168" s="203"/>
      <c r="K168" s="203"/>
      <c r="L168" s="207"/>
      <c r="M168" s="208"/>
      <c r="N168" s="209"/>
      <c r="O168" s="209"/>
      <c r="P168" s="209"/>
      <c r="Q168" s="209"/>
      <c r="R168" s="209"/>
      <c r="S168" s="209"/>
      <c r="T168" s="210"/>
      <c r="AT168" s="211" t="s">
        <v>171</v>
      </c>
      <c r="AU168" s="211" t="s">
        <v>73</v>
      </c>
      <c r="AV168" s="9" t="s">
        <v>80</v>
      </c>
      <c r="AW168" s="9" t="s">
        <v>35</v>
      </c>
      <c r="AX168" s="9" t="s">
        <v>73</v>
      </c>
      <c r="AY168" s="211" t="s">
        <v>167</v>
      </c>
    </row>
    <row r="169" s="10" customFormat="1">
      <c r="B169" s="212"/>
      <c r="C169" s="213"/>
      <c r="D169" s="199" t="s">
        <v>171</v>
      </c>
      <c r="E169" s="214" t="s">
        <v>19</v>
      </c>
      <c r="F169" s="215" t="s">
        <v>310</v>
      </c>
      <c r="G169" s="213"/>
      <c r="H169" s="216">
        <v>0.33600000000000002</v>
      </c>
      <c r="I169" s="217"/>
      <c r="J169" s="213"/>
      <c r="K169" s="213"/>
      <c r="L169" s="218"/>
      <c r="M169" s="219"/>
      <c r="N169" s="220"/>
      <c r="O169" s="220"/>
      <c r="P169" s="220"/>
      <c r="Q169" s="220"/>
      <c r="R169" s="220"/>
      <c r="S169" s="220"/>
      <c r="T169" s="221"/>
      <c r="AT169" s="222" t="s">
        <v>171</v>
      </c>
      <c r="AU169" s="222" t="s">
        <v>73</v>
      </c>
      <c r="AV169" s="10" t="s">
        <v>82</v>
      </c>
      <c r="AW169" s="10" t="s">
        <v>35</v>
      </c>
      <c r="AX169" s="10" t="s">
        <v>73</v>
      </c>
      <c r="AY169" s="222" t="s">
        <v>167</v>
      </c>
    </row>
    <row r="170" s="11" customFormat="1">
      <c r="B170" s="223"/>
      <c r="C170" s="224"/>
      <c r="D170" s="199" t="s">
        <v>171</v>
      </c>
      <c r="E170" s="225" t="s">
        <v>19</v>
      </c>
      <c r="F170" s="226" t="s">
        <v>184</v>
      </c>
      <c r="G170" s="224"/>
      <c r="H170" s="227">
        <v>1.008</v>
      </c>
      <c r="I170" s="228"/>
      <c r="J170" s="224"/>
      <c r="K170" s="224"/>
      <c r="L170" s="229"/>
      <c r="M170" s="230"/>
      <c r="N170" s="231"/>
      <c r="O170" s="231"/>
      <c r="P170" s="231"/>
      <c r="Q170" s="231"/>
      <c r="R170" s="231"/>
      <c r="S170" s="231"/>
      <c r="T170" s="232"/>
      <c r="AT170" s="233" t="s">
        <v>171</v>
      </c>
      <c r="AU170" s="233" t="s">
        <v>73</v>
      </c>
      <c r="AV170" s="11" t="s">
        <v>166</v>
      </c>
      <c r="AW170" s="11" t="s">
        <v>35</v>
      </c>
      <c r="AX170" s="11" t="s">
        <v>80</v>
      </c>
      <c r="AY170" s="233" t="s">
        <v>167</v>
      </c>
    </row>
    <row r="171" s="1" customFormat="1" ht="33.75" customHeight="1">
      <c r="B171" s="38"/>
      <c r="C171" s="187" t="s">
        <v>306</v>
      </c>
      <c r="D171" s="187" t="s">
        <v>161</v>
      </c>
      <c r="E171" s="188" t="s">
        <v>229</v>
      </c>
      <c r="F171" s="189" t="s">
        <v>230</v>
      </c>
      <c r="G171" s="190" t="s">
        <v>231</v>
      </c>
      <c r="H171" s="191">
        <v>316</v>
      </c>
      <c r="I171" s="192"/>
      <c r="J171" s="193">
        <f>ROUND(I171*H171,2)</f>
        <v>0</v>
      </c>
      <c r="K171" s="189" t="s">
        <v>165</v>
      </c>
      <c r="L171" s="43"/>
      <c r="M171" s="194" t="s">
        <v>19</v>
      </c>
      <c r="N171" s="195" t="s">
        <v>44</v>
      </c>
      <c r="O171" s="79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AR171" s="17" t="s">
        <v>166</v>
      </c>
      <c r="AT171" s="17" t="s">
        <v>161</v>
      </c>
      <c r="AU171" s="17" t="s">
        <v>73</v>
      </c>
      <c r="AY171" s="17" t="s">
        <v>167</v>
      </c>
      <c r="BE171" s="198">
        <f>IF(N171="základní",J171,0)</f>
        <v>0</v>
      </c>
      <c r="BF171" s="198">
        <f>IF(N171="snížená",J171,0)</f>
        <v>0</v>
      </c>
      <c r="BG171" s="198">
        <f>IF(N171="zákl. přenesená",J171,0)</f>
        <v>0</v>
      </c>
      <c r="BH171" s="198">
        <f>IF(N171="sníž. přenesená",J171,0)</f>
        <v>0</v>
      </c>
      <c r="BI171" s="198">
        <f>IF(N171="nulová",J171,0)</f>
        <v>0</v>
      </c>
      <c r="BJ171" s="17" t="s">
        <v>80</v>
      </c>
      <c r="BK171" s="198">
        <f>ROUND(I171*H171,2)</f>
        <v>0</v>
      </c>
      <c r="BL171" s="17" t="s">
        <v>166</v>
      </c>
      <c r="BM171" s="17" t="s">
        <v>372</v>
      </c>
    </row>
    <row r="172" s="1" customFormat="1">
      <c r="B172" s="38"/>
      <c r="C172" s="39"/>
      <c r="D172" s="199" t="s">
        <v>169</v>
      </c>
      <c r="E172" s="39"/>
      <c r="F172" s="200" t="s">
        <v>233</v>
      </c>
      <c r="G172" s="39"/>
      <c r="H172" s="39"/>
      <c r="I172" s="143"/>
      <c r="J172" s="39"/>
      <c r="K172" s="39"/>
      <c r="L172" s="43"/>
      <c r="M172" s="201"/>
      <c r="N172" s="79"/>
      <c r="O172" s="79"/>
      <c r="P172" s="79"/>
      <c r="Q172" s="79"/>
      <c r="R172" s="79"/>
      <c r="S172" s="79"/>
      <c r="T172" s="80"/>
      <c r="AT172" s="17" t="s">
        <v>169</v>
      </c>
      <c r="AU172" s="17" t="s">
        <v>73</v>
      </c>
    </row>
    <row r="173" s="10" customFormat="1">
      <c r="B173" s="212"/>
      <c r="C173" s="213"/>
      <c r="D173" s="199" t="s">
        <v>171</v>
      </c>
      <c r="E173" s="214" t="s">
        <v>19</v>
      </c>
      <c r="F173" s="215" t="s">
        <v>373</v>
      </c>
      <c r="G173" s="213"/>
      <c r="H173" s="216">
        <v>316</v>
      </c>
      <c r="I173" s="217"/>
      <c r="J173" s="213"/>
      <c r="K173" s="213"/>
      <c r="L173" s="218"/>
      <c r="M173" s="219"/>
      <c r="N173" s="220"/>
      <c r="O173" s="220"/>
      <c r="P173" s="220"/>
      <c r="Q173" s="220"/>
      <c r="R173" s="220"/>
      <c r="S173" s="220"/>
      <c r="T173" s="221"/>
      <c r="AT173" s="222" t="s">
        <v>171</v>
      </c>
      <c r="AU173" s="222" t="s">
        <v>73</v>
      </c>
      <c r="AV173" s="10" t="s">
        <v>82</v>
      </c>
      <c r="AW173" s="10" t="s">
        <v>35</v>
      </c>
      <c r="AX173" s="10" t="s">
        <v>80</v>
      </c>
      <c r="AY173" s="222" t="s">
        <v>167</v>
      </c>
    </row>
    <row r="174" s="1" customFormat="1" ht="22.5" customHeight="1">
      <c r="B174" s="38"/>
      <c r="C174" s="234" t="s">
        <v>8</v>
      </c>
      <c r="D174" s="234" t="s">
        <v>197</v>
      </c>
      <c r="E174" s="235" t="s">
        <v>234</v>
      </c>
      <c r="F174" s="236" t="s">
        <v>235</v>
      </c>
      <c r="G174" s="237" t="s">
        <v>236</v>
      </c>
      <c r="H174" s="238">
        <v>632</v>
      </c>
      <c r="I174" s="239"/>
      <c r="J174" s="240">
        <f>ROUND(I174*H174,2)</f>
        <v>0</v>
      </c>
      <c r="K174" s="236" t="s">
        <v>165</v>
      </c>
      <c r="L174" s="241"/>
      <c r="M174" s="242" t="s">
        <v>19</v>
      </c>
      <c r="N174" s="243" t="s">
        <v>44</v>
      </c>
      <c r="O174" s="79"/>
      <c r="P174" s="196">
        <f>O174*H174</f>
        <v>0</v>
      </c>
      <c r="Q174" s="196">
        <v>0.0010499999999999999</v>
      </c>
      <c r="R174" s="196">
        <f>Q174*H174</f>
        <v>0.66359999999999997</v>
      </c>
      <c r="S174" s="196">
        <v>0</v>
      </c>
      <c r="T174" s="197">
        <f>S174*H174</f>
        <v>0</v>
      </c>
      <c r="AR174" s="17" t="s">
        <v>201</v>
      </c>
      <c r="AT174" s="17" t="s">
        <v>197</v>
      </c>
      <c r="AU174" s="17" t="s">
        <v>73</v>
      </c>
      <c r="AY174" s="17" t="s">
        <v>167</v>
      </c>
      <c r="BE174" s="198">
        <f>IF(N174="základní",J174,0)</f>
        <v>0</v>
      </c>
      <c r="BF174" s="198">
        <f>IF(N174="snížená",J174,0)</f>
        <v>0</v>
      </c>
      <c r="BG174" s="198">
        <f>IF(N174="zákl. přenesená",J174,0)</f>
        <v>0</v>
      </c>
      <c r="BH174" s="198">
        <f>IF(N174="sníž. přenesená",J174,0)</f>
        <v>0</v>
      </c>
      <c r="BI174" s="198">
        <f>IF(N174="nulová",J174,0)</f>
        <v>0</v>
      </c>
      <c r="BJ174" s="17" t="s">
        <v>80</v>
      </c>
      <c r="BK174" s="198">
        <f>ROUND(I174*H174,2)</f>
        <v>0</v>
      </c>
      <c r="BL174" s="17" t="s">
        <v>166</v>
      </c>
      <c r="BM174" s="17" t="s">
        <v>374</v>
      </c>
    </row>
    <row r="175" s="10" customFormat="1">
      <c r="B175" s="212"/>
      <c r="C175" s="213"/>
      <c r="D175" s="199" t="s">
        <v>171</v>
      </c>
      <c r="E175" s="214" t="s">
        <v>19</v>
      </c>
      <c r="F175" s="215" t="s">
        <v>375</v>
      </c>
      <c r="G175" s="213"/>
      <c r="H175" s="216">
        <v>632</v>
      </c>
      <c r="I175" s="217"/>
      <c r="J175" s="213"/>
      <c r="K175" s="213"/>
      <c r="L175" s="218"/>
      <c r="M175" s="219"/>
      <c r="N175" s="220"/>
      <c r="O175" s="220"/>
      <c r="P175" s="220"/>
      <c r="Q175" s="220"/>
      <c r="R175" s="220"/>
      <c r="S175" s="220"/>
      <c r="T175" s="221"/>
      <c r="AT175" s="222" t="s">
        <v>171</v>
      </c>
      <c r="AU175" s="222" t="s">
        <v>73</v>
      </c>
      <c r="AV175" s="10" t="s">
        <v>82</v>
      </c>
      <c r="AW175" s="10" t="s">
        <v>35</v>
      </c>
      <c r="AX175" s="10" t="s">
        <v>80</v>
      </c>
      <c r="AY175" s="222" t="s">
        <v>167</v>
      </c>
    </row>
    <row r="176" s="1" customFormat="1" ht="22.5" customHeight="1">
      <c r="B176" s="38"/>
      <c r="C176" s="234" t="s">
        <v>316</v>
      </c>
      <c r="D176" s="234" t="s">
        <v>197</v>
      </c>
      <c r="E176" s="235" t="s">
        <v>239</v>
      </c>
      <c r="F176" s="236" t="s">
        <v>240</v>
      </c>
      <c r="G176" s="237" t="s">
        <v>236</v>
      </c>
      <c r="H176" s="238">
        <v>316</v>
      </c>
      <c r="I176" s="239"/>
      <c r="J176" s="240">
        <f>ROUND(I176*H176,2)</f>
        <v>0</v>
      </c>
      <c r="K176" s="236" t="s">
        <v>165</v>
      </c>
      <c r="L176" s="241"/>
      <c r="M176" s="242" t="s">
        <v>19</v>
      </c>
      <c r="N176" s="243" t="s">
        <v>44</v>
      </c>
      <c r="O176" s="79"/>
      <c r="P176" s="196">
        <f>O176*H176</f>
        <v>0</v>
      </c>
      <c r="Q176" s="196">
        <v>0.00018000000000000001</v>
      </c>
      <c r="R176" s="196">
        <f>Q176*H176</f>
        <v>0.056880000000000007</v>
      </c>
      <c r="S176" s="196">
        <v>0</v>
      </c>
      <c r="T176" s="197">
        <f>S176*H176</f>
        <v>0</v>
      </c>
      <c r="AR176" s="17" t="s">
        <v>201</v>
      </c>
      <c r="AT176" s="17" t="s">
        <v>197</v>
      </c>
      <c r="AU176" s="17" t="s">
        <v>73</v>
      </c>
      <c r="AY176" s="17" t="s">
        <v>167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17" t="s">
        <v>80</v>
      </c>
      <c r="BK176" s="198">
        <f>ROUND(I176*H176,2)</f>
        <v>0</v>
      </c>
      <c r="BL176" s="17" t="s">
        <v>166</v>
      </c>
      <c r="BM176" s="17" t="s">
        <v>376</v>
      </c>
    </row>
    <row r="177" s="1" customFormat="1" ht="22.5" customHeight="1">
      <c r="B177" s="38"/>
      <c r="C177" s="187" t="s">
        <v>377</v>
      </c>
      <c r="D177" s="187" t="s">
        <v>161</v>
      </c>
      <c r="E177" s="188" t="s">
        <v>378</v>
      </c>
      <c r="F177" s="189" t="s">
        <v>379</v>
      </c>
      <c r="G177" s="190" t="s">
        <v>213</v>
      </c>
      <c r="H177" s="191">
        <v>26.399999999999999</v>
      </c>
      <c r="I177" s="192"/>
      <c r="J177" s="193">
        <f>ROUND(I177*H177,2)</f>
        <v>0</v>
      </c>
      <c r="K177" s="189" t="s">
        <v>165</v>
      </c>
      <c r="L177" s="43"/>
      <c r="M177" s="194" t="s">
        <v>19</v>
      </c>
      <c r="N177" s="195" t="s">
        <v>44</v>
      </c>
      <c r="O177" s="79"/>
      <c r="P177" s="196">
        <f>O177*H177</f>
        <v>0</v>
      </c>
      <c r="Q177" s="196">
        <v>0</v>
      </c>
      <c r="R177" s="196">
        <f>Q177*H177</f>
        <v>0</v>
      </c>
      <c r="S177" s="196">
        <v>0</v>
      </c>
      <c r="T177" s="197">
        <f>S177*H177</f>
        <v>0</v>
      </c>
      <c r="AR177" s="17" t="s">
        <v>166</v>
      </c>
      <c r="AT177" s="17" t="s">
        <v>161</v>
      </c>
      <c r="AU177" s="17" t="s">
        <v>73</v>
      </c>
      <c r="AY177" s="17" t="s">
        <v>167</v>
      </c>
      <c r="BE177" s="198">
        <f>IF(N177="základní",J177,0)</f>
        <v>0</v>
      </c>
      <c r="BF177" s="198">
        <f>IF(N177="snížená",J177,0)</f>
        <v>0</v>
      </c>
      <c r="BG177" s="198">
        <f>IF(N177="zákl. přenesená",J177,0)</f>
        <v>0</v>
      </c>
      <c r="BH177" s="198">
        <f>IF(N177="sníž. přenesená",J177,0)</f>
        <v>0</v>
      </c>
      <c r="BI177" s="198">
        <f>IF(N177="nulová",J177,0)</f>
        <v>0</v>
      </c>
      <c r="BJ177" s="17" t="s">
        <v>80</v>
      </c>
      <c r="BK177" s="198">
        <f>ROUND(I177*H177,2)</f>
        <v>0</v>
      </c>
      <c r="BL177" s="17" t="s">
        <v>166</v>
      </c>
      <c r="BM177" s="17" t="s">
        <v>380</v>
      </c>
    </row>
    <row r="178" s="1" customFormat="1">
      <c r="B178" s="38"/>
      <c r="C178" s="39"/>
      <c r="D178" s="199" t="s">
        <v>169</v>
      </c>
      <c r="E178" s="39"/>
      <c r="F178" s="200" t="s">
        <v>381</v>
      </c>
      <c r="G178" s="39"/>
      <c r="H178" s="39"/>
      <c r="I178" s="143"/>
      <c r="J178" s="39"/>
      <c r="K178" s="39"/>
      <c r="L178" s="43"/>
      <c r="M178" s="201"/>
      <c r="N178" s="79"/>
      <c r="O178" s="79"/>
      <c r="P178" s="79"/>
      <c r="Q178" s="79"/>
      <c r="R178" s="79"/>
      <c r="S178" s="79"/>
      <c r="T178" s="80"/>
      <c r="AT178" s="17" t="s">
        <v>169</v>
      </c>
      <c r="AU178" s="17" t="s">
        <v>73</v>
      </c>
    </row>
    <row r="179" s="1" customFormat="1" ht="22.5" customHeight="1">
      <c r="B179" s="38"/>
      <c r="C179" s="187" t="s">
        <v>382</v>
      </c>
      <c r="D179" s="187" t="s">
        <v>161</v>
      </c>
      <c r="E179" s="188" t="s">
        <v>383</v>
      </c>
      <c r="F179" s="189" t="s">
        <v>384</v>
      </c>
      <c r="G179" s="190" t="s">
        <v>301</v>
      </c>
      <c r="H179" s="191">
        <v>32.399999999999999</v>
      </c>
      <c r="I179" s="192"/>
      <c r="J179" s="193">
        <f>ROUND(I179*H179,2)</f>
        <v>0</v>
      </c>
      <c r="K179" s="189" t="s">
        <v>165</v>
      </c>
      <c r="L179" s="43"/>
      <c r="M179" s="194" t="s">
        <v>19</v>
      </c>
      <c r="N179" s="195" t="s">
        <v>44</v>
      </c>
      <c r="O179" s="79"/>
      <c r="P179" s="196">
        <f>O179*H179</f>
        <v>0</v>
      </c>
      <c r="Q179" s="196">
        <v>0</v>
      </c>
      <c r="R179" s="196">
        <f>Q179*H179</f>
        <v>0</v>
      </c>
      <c r="S179" s="196">
        <v>0</v>
      </c>
      <c r="T179" s="197">
        <f>S179*H179</f>
        <v>0</v>
      </c>
      <c r="AR179" s="17" t="s">
        <v>166</v>
      </c>
      <c r="AT179" s="17" t="s">
        <v>161</v>
      </c>
      <c r="AU179" s="17" t="s">
        <v>73</v>
      </c>
      <c r="AY179" s="17" t="s">
        <v>167</v>
      </c>
      <c r="BE179" s="198">
        <f>IF(N179="základní",J179,0)</f>
        <v>0</v>
      </c>
      <c r="BF179" s="198">
        <f>IF(N179="snížená",J179,0)</f>
        <v>0</v>
      </c>
      <c r="BG179" s="198">
        <f>IF(N179="zákl. přenesená",J179,0)</f>
        <v>0</v>
      </c>
      <c r="BH179" s="198">
        <f>IF(N179="sníž. přenesená",J179,0)</f>
        <v>0</v>
      </c>
      <c r="BI179" s="198">
        <f>IF(N179="nulová",J179,0)</f>
        <v>0</v>
      </c>
      <c r="BJ179" s="17" t="s">
        <v>80</v>
      </c>
      <c r="BK179" s="198">
        <f>ROUND(I179*H179,2)</f>
        <v>0</v>
      </c>
      <c r="BL179" s="17" t="s">
        <v>166</v>
      </c>
      <c r="BM179" s="17" t="s">
        <v>385</v>
      </c>
    </row>
    <row r="180" s="1" customFormat="1">
      <c r="B180" s="38"/>
      <c r="C180" s="39"/>
      <c r="D180" s="199" t="s">
        <v>169</v>
      </c>
      <c r="E180" s="39"/>
      <c r="F180" s="200" t="s">
        <v>386</v>
      </c>
      <c r="G180" s="39"/>
      <c r="H180" s="39"/>
      <c r="I180" s="143"/>
      <c r="J180" s="39"/>
      <c r="K180" s="39"/>
      <c r="L180" s="43"/>
      <c r="M180" s="201"/>
      <c r="N180" s="79"/>
      <c r="O180" s="79"/>
      <c r="P180" s="79"/>
      <c r="Q180" s="79"/>
      <c r="R180" s="79"/>
      <c r="S180" s="79"/>
      <c r="T180" s="80"/>
      <c r="AT180" s="17" t="s">
        <v>169</v>
      </c>
      <c r="AU180" s="17" t="s">
        <v>73</v>
      </c>
    </row>
    <row r="181" s="10" customFormat="1">
      <c r="B181" s="212"/>
      <c r="C181" s="213"/>
      <c r="D181" s="199" t="s">
        <v>171</v>
      </c>
      <c r="E181" s="214" t="s">
        <v>19</v>
      </c>
      <c r="F181" s="215" t="s">
        <v>387</v>
      </c>
      <c r="G181" s="213"/>
      <c r="H181" s="216">
        <v>32.399999999999999</v>
      </c>
      <c r="I181" s="217"/>
      <c r="J181" s="213"/>
      <c r="K181" s="213"/>
      <c r="L181" s="218"/>
      <c r="M181" s="219"/>
      <c r="N181" s="220"/>
      <c r="O181" s="220"/>
      <c r="P181" s="220"/>
      <c r="Q181" s="220"/>
      <c r="R181" s="220"/>
      <c r="S181" s="220"/>
      <c r="T181" s="221"/>
      <c r="AT181" s="222" t="s">
        <v>171</v>
      </c>
      <c r="AU181" s="222" t="s">
        <v>73</v>
      </c>
      <c r="AV181" s="10" t="s">
        <v>82</v>
      </c>
      <c r="AW181" s="10" t="s">
        <v>35</v>
      </c>
      <c r="AX181" s="10" t="s">
        <v>80</v>
      </c>
      <c r="AY181" s="222" t="s">
        <v>167</v>
      </c>
    </row>
    <row r="182" s="1" customFormat="1" ht="33.75" customHeight="1">
      <c r="B182" s="38"/>
      <c r="C182" s="187" t="s">
        <v>388</v>
      </c>
      <c r="D182" s="187" t="s">
        <v>161</v>
      </c>
      <c r="E182" s="188" t="s">
        <v>389</v>
      </c>
      <c r="F182" s="189" t="s">
        <v>390</v>
      </c>
      <c r="G182" s="190" t="s">
        <v>301</v>
      </c>
      <c r="H182" s="191">
        <v>32.399999999999999</v>
      </c>
      <c r="I182" s="192"/>
      <c r="J182" s="193">
        <f>ROUND(I182*H182,2)</f>
        <v>0</v>
      </c>
      <c r="K182" s="189" t="s">
        <v>165</v>
      </c>
      <c r="L182" s="43"/>
      <c r="M182" s="194" t="s">
        <v>19</v>
      </c>
      <c r="N182" s="195" t="s">
        <v>44</v>
      </c>
      <c r="O182" s="79"/>
      <c r="P182" s="196">
        <f>O182*H182</f>
        <v>0</v>
      </c>
      <c r="Q182" s="196">
        <v>0</v>
      </c>
      <c r="R182" s="196">
        <f>Q182*H182</f>
        <v>0</v>
      </c>
      <c r="S182" s="196">
        <v>0</v>
      </c>
      <c r="T182" s="197">
        <f>S182*H182</f>
        <v>0</v>
      </c>
      <c r="AR182" s="17" t="s">
        <v>166</v>
      </c>
      <c r="AT182" s="17" t="s">
        <v>161</v>
      </c>
      <c r="AU182" s="17" t="s">
        <v>73</v>
      </c>
      <c r="AY182" s="17" t="s">
        <v>167</v>
      </c>
      <c r="BE182" s="198">
        <f>IF(N182="základní",J182,0)</f>
        <v>0</v>
      </c>
      <c r="BF182" s="198">
        <f>IF(N182="snížená",J182,0)</f>
        <v>0</v>
      </c>
      <c r="BG182" s="198">
        <f>IF(N182="zákl. přenesená",J182,0)</f>
        <v>0</v>
      </c>
      <c r="BH182" s="198">
        <f>IF(N182="sníž. přenesená",J182,0)</f>
        <v>0</v>
      </c>
      <c r="BI182" s="198">
        <f>IF(N182="nulová",J182,0)</f>
        <v>0</v>
      </c>
      <c r="BJ182" s="17" t="s">
        <v>80</v>
      </c>
      <c r="BK182" s="198">
        <f>ROUND(I182*H182,2)</f>
        <v>0</v>
      </c>
      <c r="BL182" s="17" t="s">
        <v>166</v>
      </c>
      <c r="BM182" s="17" t="s">
        <v>391</v>
      </c>
    </row>
    <row r="183" s="1" customFormat="1">
      <c r="B183" s="38"/>
      <c r="C183" s="39"/>
      <c r="D183" s="199" t="s">
        <v>169</v>
      </c>
      <c r="E183" s="39"/>
      <c r="F183" s="200" t="s">
        <v>392</v>
      </c>
      <c r="G183" s="39"/>
      <c r="H183" s="39"/>
      <c r="I183" s="143"/>
      <c r="J183" s="39"/>
      <c r="K183" s="39"/>
      <c r="L183" s="43"/>
      <c r="M183" s="201"/>
      <c r="N183" s="79"/>
      <c r="O183" s="79"/>
      <c r="P183" s="79"/>
      <c r="Q183" s="79"/>
      <c r="R183" s="79"/>
      <c r="S183" s="79"/>
      <c r="T183" s="80"/>
      <c r="AT183" s="17" t="s">
        <v>169</v>
      </c>
      <c r="AU183" s="17" t="s">
        <v>73</v>
      </c>
    </row>
    <row r="184" s="10" customFormat="1">
      <c r="B184" s="212"/>
      <c r="C184" s="213"/>
      <c r="D184" s="199" t="s">
        <v>171</v>
      </c>
      <c r="E184" s="214" t="s">
        <v>19</v>
      </c>
      <c r="F184" s="215" t="s">
        <v>387</v>
      </c>
      <c r="G184" s="213"/>
      <c r="H184" s="216">
        <v>32.399999999999999</v>
      </c>
      <c r="I184" s="217"/>
      <c r="J184" s="213"/>
      <c r="K184" s="213"/>
      <c r="L184" s="218"/>
      <c r="M184" s="219"/>
      <c r="N184" s="220"/>
      <c r="O184" s="220"/>
      <c r="P184" s="220"/>
      <c r="Q184" s="220"/>
      <c r="R184" s="220"/>
      <c r="S184" s="220"/>
      <c r="T184" s="221"/>
      <c r="AT184" s="222" t="s">
        <v>171</v>
      </c>
      <c r="AU184" s="222" t="s">
        <v>73</v>
      </c>
      <c r="AV184" s="10" t="s">
        <v>82</v>
      </c>
      <c r="AW184" s="10" t="s">
        <v>35</v>
      </c>
      <c r="AX184" s="10" t="s">
        <v>80</v>
      </c>
      <c r="AY184" s="222" t="s">
        <v>167</v>
      </c>
    </row>
    <row r="185" s="1" customFormat="1" ht="22.5" customHeight="1">
      <c r="B185" s="38"/>
      <c r="C185" s="234" t="s">
        <v>393</v>
      </c>
      <c r="D185" s="234" t="s">
        <v>197</v>
      </c>
      <c r="E185" s="235" t="s">
        <v>394</v>
      </c>
      <c r="F185" s="236" t="s">
        <v>395</v>
      </c>
      <c r="G185" s="237" t="s">
        <v>200</v>
      </c>
      <c r="H185" s="238">
        <v>7.1280000000000001</v>
      </c>
      <c r="I185" s="239"/>
      <c r="J185" s="240">
        <f>ROUND(I185*H185,2)</f>
        <v>0</v>
      </c>
      <c r="K185" s="236" t="s">
        <v>165</v>
      </c>
      <c r="L185" s="241"/>
      <c r="M185" s="242" t="s">
        <v>19</v>
      </c>
      <c r="N185" s="243" t="s">
        <v>44</v>
      </c>
      <c r="O185" s="79"/>
      <c r="P185" s="196">
        <f>O185*H185</f>
        <v>0</v>
      </c>
      <c r="Q185" s="196">
        <v>1</v>
      </c>
      <c r="R185" s="196">
        <f>Q185*H185</f>
        <v>7.1280000000000001</v>
      </c>
      <c r="S185" s="196">
        <v>0</v>
      </c>
      <c r="T185" s="197">
        <f>S185*H185</f>
        <v>0</v>
      </c>
      <c r="AR185" s="17" t="s">
        <v>201</v>
      </c>
      <c r="AT185" s="17" t="s">
        <v>197</v>
      </c>
      <c r="AU185" s="17" t="s">
        <v>73</v>
      </c>
      <c r="AY185" s="17" t="s">
        <v>167</v>
      </c>
      <c r="BE185" s="198">
        <f>IF(N185="základní",J185,0)</f>
        <v>0</v>
      </c>
      <c r="BF185" s="198">
        <f>IF(N185="snížená",J185,0)</f>
        <v>0</v>
      </c>
      <c r="BG185" s="198">
        <f>IF(N185="zákl. přenesená",J185,0)</f>
        <v>0</v>
      </c>
      <c r="BH185" s="198">
        <f>IF(N185="sníž. přenesená",J185,0)</f>
        <v>0</v>
      </c>
      <c r="BI185" s="198">
        <f>IF(N185="nulová",J185,0)</f>
        <v>0</v>
      </c>
      <c r="BJ185" s="17" t="s">
        <v>80</v>
      </c>
      <c r="BK185" s="198">
        <f>ROUND(I185*H185,2)</f>
        <v>0</v>
      </c>
      <c r="BL185" s="17" t="s">
        <v>166</v>
      </c>
      <c r="BM185" s="17" t="s">
        <v>396</v>
      </c>
    </row>
    <row r="186" s="10" customFormat="1">
      <c r="B186" s="212"/>
      <c r="C186" s="213"/>
      <c r="D186" s="199" t="s">
        <v>171</v>
      </c>
      <c r="E186" s="214" t="s">
        <v>19</v>
      </c>
      <c r="F186" s="215" t="s">
        <v>397</v>
      </c>
      <c r="G186" s="213"/>
      <c r="H186" s="216">
        <v>7.1280000000000001</v>
      </c>
      <c r="I186" s="217"/>
      <c r="J186" s="213"/>
      <c r="K186" s="213"/>
      <c r="L186" s="218"/>
      <c r="M186" s="219"/>
      <c r="N186" s="220"/>
      <c r="O186" s="220"/>
      <c r="P186" s="220"/>
      <c r="Q186" s="220"/>
      <c r="R186" s="220"/>
      <c r="S186" s="220"/>
      <c r="T186" s="221"/>
      <c r="AT186" s="222" t="s">
        <v>171</v>
      </c>
      <c r="AU186" s="222" t="s">
        <v>73</v>
      </c>
      <c r="AV186" s="10" t="s">
        <v>82</v>
      </c>
      <c r="AW186" s="10" t="s">
        <v>35</v>
      </c>
      <c r="AX186" s="10" t="s">
        <v>80</v>
      </c>
      <c r="AY186" s="222" t="s">
        <v>167</v>
      </c>
    </row>
    <row r="187" s="1" customFormat="1" ht="90" customHeight="1">
      <c r="B187" s="38"/>
      <c r="C187" s="187" t="s">
        <v>7</v>
      </c>
      <c r="D187" s="187" t="s">
        <v>161</v>
      </c>
      <c r="E187" s="188" t="s">
        <v>340</v>
      </c>
      <c r="F187" s="189" t="s">
        <v>341</v>
      </c>
      <c r="G187" s="190" t="s">
        <v>200</v>
      </c>
      <c r="H187" s="191">
        <v>14.256</v>
      </c>
      <c r="I187" s="192"/>
      <c r="J187" s="193">
        <f>ROUND(I187*H187,2)</f>
        <v>0</v>
      </c>
      <c r="K187" s="189" t="s">
        <v>165</v>
      </c>
      <c r="L187" s="43"/>
      <c r="M187" s="194" t="s">
        <v>19</v>
      </c>
      <c r="N187" s="195" t="s">
        <v>44</v>
      </c>
      <c r="O187" s="79"/>
      <c r="P187" s="196">
        <f>O187*H187</f>
        <v>0</v>
      </c>
      <c r="Q187" s="196">
        <v>0</v>
      </c>
      <c r="R187" s="196">
        <f>Q187*H187</f>
        <v>0</v>
      </c>
      <c r="S187" s="196">
        <v>0</v>
      </c>
      <c r="T187" s="197">
        <f>S187*H187</f>
        <v>0</v>
      </c>
      <c r="AR187" s="17" t="s">
        <v>166</v>
      </c>
      <c r="AT187" s="17" t="s">
        <v>161</v>
      </c>
      <c r="AU187" s="17" t="s">
        <v>73</v>
      </c>
      <c r="AY187" s="17" t="s">
        <v>167</v>
      </c>
      <c r="BE187" s="198">
        <f>IF(N187="základní",J187,0)</f>
        <v>0</v>
      </c>
      <c r="BF187" s="198">
        <f>IF(N187="snížená",J187,0)</f>
        <v>0</v>
      </c>
      <c r="BG187" s="198">
        <f>IF(N187="zákl. přenesená",J187,0)</f>
        <v>0</v>
      </c>
      <c r="BH187" s="198">
        <f>IF(N187="sníž. přenesená",J187,0)</f>
        <v>0</v>
      </c>
      <c r="BI187" s="198">
        <f>IF(N187="nulová",J187,0)</f>
        <v>0</v>
      </c>
      <c r="BJ187" s="17" t="s">
        <v>80</v>
      </c>
      <c r="BK187" s="198">
        <f>ROUND(I187*H187,2)</f>
        <v>0</v>
      </c>
      <c r="BL187" s="17" t="s">
        <v>166</v>
      </c>
      <c r="BM187" s="17" t="s">
        <v>398</v>
      </c>
    </row>
    <row r="188" s="1" customFormat="1">
      <c r="B188" s="38"/>
      <c r="C188" s="39"/>
      <c r="D188" s="199" t="s">
        <v>169</v>
      </c>
      <c r="E188" s="39"/>
      <c r="F188" s="200" t="s">
        <v>209</v>
      </c>
      <c r="G188" s="39"/>
      <c r="H188" s="39"/>
      <c r="I188" s="143"/>
      <c r="J188" s="39"/>
      <c r="K188" s="39"/>
      <c r="L188" s="43"/>
      <c r="M188" s="201"/>
      <c r="N188" s="79"/>
      <c r="O188" s="79"/>
      <c r="P188" s="79"/>
      <c r="Q188" s="79"/>
      <c r="R188" s="79"/>
      <c r="S188" s="79"/>
      <c r="T188" s="80"/>
      <c r="AT188" s="17" t="s">
        <v>169</v>
      </c>
      <c r="AU188" s="17" t="s">
        <v>73</v>
      </c>
    </row>
    <row r="189" s="9" customFormat="1">
      <c r="B189" s="202"/>
      <c r="C189" s="203"/>
      <c r="D189" s="199" t="s">
        <v>171</v>
      </c>
      <c r="E189" s="204" t="s">
        <v>19</v>
      </c>
      <c r="F189" s="205" t="s">
        <v>399</v>
      </c>
      <c r="G189" s="203"/>
      <c r="H189" s="204" t="s">
        <v>19</v>
      </c>
      <c r="I189" s="206"/>
      <c r="J189" s="203"/>
      <c r="K189" s="203"/>
      <c r="L189" s="207"/>
      <c r="M189" s="208"/>
      <c r="N189" s="209"/>
      <c r="O189" s="209"/>
      <c r="P189" s="209"/>
      <c r="Q189" s="209"/>
      <c r="R189" s="209"/>
      <c r="S189" s="209"/>
      <c r="T189" s="210"/>
      <c r="AT189" s="211" t="s">
        <v>171</v>
      </c>
      <c r="AU189" s="211" t="s">
        <v>73</v>
      </c>
      <c r="AV189" s="9" t="s">
        <v>80</v>
      </c>
      <c r="AW189" s="9" t="s">
        <v>35</v>
      </c>
      <c r="AX189" s="9" t="s">
        <v>73</v>
      </c>
      <c r="AY189" s="211" t="s">
        <v>167</v>
      </c>
    </row>
    <row r="190" s="10" customFormat="1">
      <c r="B190" s="212"/>
      <c r="C190" s="213"/>
      <c r="D190" s="199" t="s">
        <v>171</v>
      </c>
      <c r="E190" s="214" t="s">
        <v>19</v>
      </c>
      <c r="F190" s="215" t="s">
        <v>400</v>
      </c>
      <c r="G190" s="213"/>
      <c r="H190" s="216">
        <v>7.1280000000000001</v>
      </c>
      <c r="I190" s="217"/>
      <c r="J190" s="213"/>
      <c r="K190" s="213"/>
      <c r="L190" s="218"/>
      <c r="M190" s="219"/>
      <c r="N190" s="220"/>
      <c r="O190" s="220"/>
      <c r="P190" s="220"/>
      <c r="Q190" s="220"/>
      <c r="R190" s="220"/>
      <c r="S190" s="220"/>
      <c r="T190" s="221"/>
      <c r="AT190" s="222" t="s">
        <v>171</v>
      </c>
      <c r="AU190" s="222" t="s">
        <v>73</v>
      </c>
      <c r="AV190" s="10" t="s">
        <v>82</v>
      </c>
      <c r="AW190" s="10" t="s">
        <v>35</v>
      </c>
      <c r="AX190" s="10" t="s">
        <v>73</v>
      </c>
      <c r="AY190" s="222" t="s">
        <v>167</v>
      </c>
    </row>
    <row r="191" s="9" customFormat="1">
      <c r="B191" s="202"/>
      <c r="C191" s="203"/>
      <c r="D191" s="199" t="s">
        <v>171</v>
      </c>
      <c r="E191" s="204" t="s">
        <v>19</v>
      </c>
      <c r="F191" s="205" t="s">
        <v>401</v>
      </c>
      <c r="G191" s="203"/>
      <c r="H191" s="204" t="s">
        <v>19</v>
      </c>
      <c r="I191" s="206"/>
      <c r="J191" s="203"/>
      <c r="K191" s="203"/>
      <c r="L191" s="207"/>
      <c r="M191" s="208"/>
      <c r="N191" s="209"/>
      <c r="O191" s="209"/>
      <c r="P191" s="209"/>
      <c r="Q191" s="209"/>
      <c r="R191" s="209"/>
      <c r="S191" s="209"/>
      <c r="T191" s="210"/>
      <c r="AT191" s="211" t="s">
        <v>171</v>
      </c>
      <c r="AU191" s="211" t="s">
        <v>73</v>
      </c>
      <c r="AV191" s="9" t="s">
        <v>80</v>
      </c>
      <c r="AW191" s="9" t="s">
        <v>35</v>
      </c>
      <c r="AX191" s="9" t="s">
        <v>73</v>
      </c>
      <c r="AY191" s="211" t="s">
        <v>167</v>
      </c>
    </row>
    <row r="192" s="10" customFormat="1">
      <c r="B192" s="212"/>
      <c r="C192" s="213"/>
      <c r="D192" s="199" t="s">
        <v>171</v>
      </c>
      <c r="E192" s="214" t="s">
        <v>19</v>
      </c>
      <c r="F192" s="215" t="s">
        <v>400</v>
      </c>
      <c r="G192" s="213"/>
      <c r="H192" s="216">
        <v>7.1280000000000001</v>
      </c>
      <c r="I192" s="217"/>
      <c r="J192" s="213"/>
      <c r="K192" s="213"/>
      <c r="L192" s="218"/>
      <c r="M192" s="219"/>
      <c r="N192" s="220"/>
      <c r="O192" s="220"/>
      <c r="P192" s="220"/>
      <c r="Q192" s="220"/>
      <c r="R192" s="220"/>
      <c r="S192" s="220"/>
      <c r="T192" s="221"/>
      <c r="AT192" s="222" t="s">
        <v>171</v>
      </c>
      <c r="AU192" s="222" t="s">
        <v>73</v>
      </c>
      <c r="AV192" s="10" t="s">
        <v>82</v>
      </c>
      <c r="AW192" s="10" t="s">
        <v>35</v>
      </c>
      <c r="AX192" s="10" t="s">
        <v>73</v>
      </c>
      <c r="AY192" s="222" t="s">
        <v>167</v>
      </c>
    </row>
    <row r="193" s="11" customFormat="1">
      <c r="B193" s="223"/>
      <c r="C193" s="224"/>
      <c r="D193" s="199" t="s">
        <v>171</v>
      </c>
      <c r="E193" s="225" t="s">
        <v>19</v>
      </c>
      <c r="F193" s="226" t="s">
        <v>184</v>
      </c>
      <c r="G193" s="224"/>
      <c r="H193" s="227">
        <v>14.256</v>
      </c>
      <c r="I193" s="228"/>
      <c r="J193" s="224"/>
      <c r="K193" s="224"/>
      <c r="L193" s="229"/>
      <c r="M193" s="230"/>
      <c r="N193" s="231"/>
      <c r="O193" s="231"/>
      <c r="P193" s="231"/>
      <c r="Q193" s="231"/>
      <c r="R193" s="231"/>
      <c r="S193" s="231"/>
      <c r="T193" s="232"/>
      <c r="AT193" s="233" t="s">
        <v>171</v>
      </c>
      <c r="AU193" s="233" t="s">
        <v>73</v>
      </c>
      <c r="AV193" s="11" t="s">
        <v>166</v>
      </c>
      <c r="AW193" s="11" t="s">
        <v>35</v>
      </c>
      <c r="AX193" s="11" t="s">
        <v>80</v>
      </c>
      <c r="AY193" s="233" t="s">
        <v>167</v>
      </c>
    </row>
    <row r="194" s="1" customFormat="1" ht="22.5" customHeight="1">
      <c r="B194" s="38"/>
      <c r="C194" s="187" t="s">
        <v>402</v>
      </c>
      <c r="D194" s="187" t="s">
        <v>161</v>
      </c>
      <c r="E194" s="188" t="s">
        <v>403</v>
      </c>
      <c r="F194" s="189" t="s">
        <v>404</v>
      </c>
      <c r="G194" s="190" t="s">
        <v>200</v>
      </c>
      <c r="H194" s="191">
        <v>7.1280000000000001</v>
      </c>
      <c r="I194" s="192"/>
      <c r="J194" s="193">
        <f>ROUND(I194*H194,2)</f>
        <v>0</v>
      </c>
      <c r="K194" s="189" t="s">
        <v>165</v>
      </c>
      <c r="L194" s="43"/>
      <c r="M194" s="194" t="s">
        <v>19</v>
      </c>
      <c r="N194" s="195" t="s">
        <v>44</v>
      </c>
      <c r="O194" s="79"/>
      <c r="P194" s="196">
        <f>O194*H194</f>
        <v>0</v>
      </c>
      <c r="Q194" s="196">
        <v>0</v>
      </c>
      <c r="R194" s="196">
        <f>Q194*H194</f>
        <v>0</v>
      </c>
      <c r="S194" s="196">
        <v>0</v>
      </c>
      <c r="T194" s="197">
        <f>S194*H194</f>
        <v>0</v>
      </c>
      <c r="AR194" s="17" t="s">
        <v>166</v>
      </c>
      <c r="AT194" s="17" t="s">
        <v>161</v>
      </c>
      <c r="AU194" s="17" t="s">
        <v>73</v>
      </c>
      <c r="AY194" s="17" t="s">
        <v>167</v>
      </c>
      <c r="BE194" s="198">
        <f>IF(N194="základní",J194,0)</f>
        <v>0</v>
      </c>
      <c r="BF194" s="198">
        <f>IF(N194="snížená",J194,0)</f>
        <v>0</v>
      </c>
      <c r="BG194" s="198">
        <f>IF(N194="zákl. přenesená",J194,0)</f>
        <v>0</v>
      </c>
      <c r="BH194" s="198">
        <f>IF(N194="sníž. přenesená",J194,0)</f>
        <v>0</v>
      </c>
      <c r="BI194" s="198">
        <f>IF(N194="nulová",J194,0)</f>
        <v>0</v>
      </c>
      <c r="BJ194" s="17" t="s">
        <v>80</v>
      </c>
      <c r="BK194" s="198">
        <f>ROUND(I194*H194,2)</f>
        <v>0</v>
      </c>
      <c r="BL194" s="17" t="s">
        <v>166</v>
      </c>
      <c r="BM194" s="17" t="s">
        <v>405</v>
      </c>
    </row>
    <row r="195" s="1" customFormat="1">
      <c r="B195" s="38"/>
      <c r="C195" s="39"/>
      <c r="D195" s="199" t="s">
        <v>169</v>
      </c>
      <c r="E195" s="39"/>
      <c r="F195" s="200" t="s">
        <v>406</v>
      </c>
      <c r="G195" s="39"/>
      <c r="H195" s="39"/>
      <c r="I195" s="143"/>
      <c r="J195" s="39"/>
      <c r="K195" s="39"/>
      <c r="L195" s="43"/>
      <c r="M195" s="201"/>
      <c r="N195" s="79"/>
      <c r="O195" s="79"/>
      <c r="P195" s="79"/>
      <c r="Q195" s="79"/>
      <c r="R195" s="79"/>
      <c r="S195" s="79"/>
      <c r="T195" s="80"/>
      <c r="AT195" s="17" t="s">
        <v>169</v>
      </c>
      <c r="AU195" s="17" t="s">
        <v>73</v>
      </c>
    </row>
    <row r="196" s="9" customFormat="1">
      <c r="B196" s="202"/>
      <c r="C196" s="203"/>
      <c r="D196" s="199" t="s">
        <v>171</v>
      </c>
      <c r="E196" s="204" t="s">
        <v>19</v>
      </c>
      <c r="F196" s="205" t="s">
        <v>407</v>
      </c>
      <c r="G196" s="203"/>
      <c r="H196" s="204" t="s">
        <v>19</v>
      </c>
      <c r="I196" s="206"/>
      <c r="J196" s="203"/>
      <c r="K196" s="203"/>
      <c r="L196" s="207"/>
      <c r="M196" s="208"/>
      <c r="N196" s="209"/>
      <c r="O196" s="209"/>
      <c r="P196" s="209"/>
      <c r="Q196" s="209"/>
      <c r="R196" s="209"/>
      <c r="S196" s="209"/>
      <c r="T196" s="210"/>
      <c r="AT196" s="211" t="s">
        <v>171</v>
      </c>
      <c r="AU196" s="211" t="s">
        <v>73</v>
      </c>
      <c r="AV196" s="9" t="s">
        <v>80</v>
      </c>
      <c r="AW196" s="9" t="s">
        <v>35</v>
      </c>
      <c r="AX196" s="9" t="s">
        <v>73</v>
      </c>
      <c r="AY196" s="211" t="s">
        <v>167</v>
      </c>
    </row>
    <row r="197" s="10" customFormat="1">
      <c r="B197" s="212"/>
      <c r="C197" s="213"/>
      <c r="D197" s="199" t="s">
        <v>171</v>
      </c>
      <c r="E197" s="214" t="s">
        <v>19</v>
      </c>
      <c r="F197" s="215" t="s">
        <v>400</v>
      </c>
      <c r="G197" s="213"/>
      <c r="H197" s="216">
        <v>7.1280000000000001</v>
      </c>
      <c r="I197" s="217"/>
      <c r="J197" s="213"/>
      <c r="K197" s="213"/>
      <c r="L197" s="218"/>
      <c r="M197" s="244"/>
      <c r="N197" s="245"/>
      <c r="O197" s="245"/>
      <c r="P197" s="245"/>
      <c r="Q197" s="245"/>
      <c r="R197" s="245"/>
      <c r="S197" s="245"/>
      <c r="T197" s="246"/>
      <c r="AT197" s="222" t="s">
        <v>171</v>
      </c>
      <c r="AU197" s="222" t="s">
        <v>73</v>
      </c>
      <c r="AV197" s="10" t="s">
        <v>82</v>
      </c>
      <c r="AW197" s="10" t="s">
        <v>35</v>
      </c>
      <c r="AX197" s="10" t="s">
        <v>80</v>
      </c>
      <c r="AY197" s="222" t="s">
        <v>167</v>
      </c>
    </row>
    <row r="198" s="1" customFormat="1" ht="6.96" customHeight="1">
      <c r="B198" s="57"/>
      <c r="C198" s="58"/>
      <c r="D198" s="58"/>
      <c r="E198" s="58"/>
      <c r="F198" s="58"/>
      <c r="G198" s="58"/>
      <c r="H198" s="58"/>
      <c r="I198" s="167"/>
      <c r="J198" s="58"/>
      <c r="K198" s="58"/>
      <c r="L198" s="43"/>
    </row>
  </sheetData>
  <sheetProtection sheet="1" autoFilter="0" formatColumns="0" formatRows="0" objects="1" scenarios="1" spinCount="100000" saltValue="cPzFMYJke9xqeS2ve3eG8K1xb3uJxk7AowurMyOLLl9s4z7KVmdVVKhpxnGdPA9xQ2NOoJ3VXajuiFq1CPaF1A==" hashValue="75e4Xg4If1Y1rWsU60/kTUJcMBD5+B9T6fwfaSprW4KpTOFRzkiGweZKLZwDUvNFLt7t7VrA8CgIg3nrSf8kJA==" algorithmName="SHA-512" password="CC35"/>
  <autoFilter ref="C90:K197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7:H77"/>
    <mergeCell ref="E81:H81"/>
    <mergeCell ref="E79:H79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99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82</v>
      </c>
    </row>
    <row r="4" ht="24.96" customHeight="1">
      <c r="B4" s="20"/>
      <c r="D4" s="140" t="s">
        <v>137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Oprava geometrických parametrů koleje (OBLAST Č. 1)</v>
      </c>
      <c r="F7" s="141"/>
      <c r="G7" s="141"/>
      <c r="H7" s="141"/>
      <c r="L7" s="20"/>
    </row>
    <row r="8">
      <c r="B8" s="20"/>
      <c r="D8" s="141" t="s">
        <v>138</v>
      </c>
      <c r="L8" s="20"/>
    </row>
    <row r="9" ht="16.5" customHeight="1">
      <c r="B9" s="20"/>
      <c r="E9" s="142" t="s">
        <v>139</v>
      </c>
      <c r="L9" s="20"/>
    </row>
    <row r="10" ht="12" customHeight="1">
      <c r="B10" s="20"/>
      <c r="D10" s="141" t="s">
        <v>140</v>
      </c>
      <c r="L10" s="20"/>
    </row>
    <row r="11" s="1" customFormat="1" ht="16.5" customHeight="1">
      <c r="B11" s="43"/>
      <c r="E11" s="141" t="s">
        <v>141</v>
      </c>
      <c r="F11" s="1"/>
      <c r="G11" s="1"/>
      <c r="H11" s="1"/>
      <c r="I11" s="143"/>
      <c r="L11" s="43"/>
    </row>
    <row r="12" s="1" customFormat="1" ht="12" customHeight="1">
      <c r="B12" s="43"/>
      <c r="D12" s="141" t="s">
        <v>142</v>
      </c>
      <c r="I12" s="143"/>
      <c r="L12" s="43"/>
    </row>
    <row r="13" s="1" customFormat="1" ht="36.96" customHeight="1">
      <c r="B13" s="43"/>
      <c r="E13" s="144" t="s">
        <v>408</v>
      </c>
      <c r="F13" s="1"/>
      <c r="G13" s="1"/>
      <c r="H13" s="1"/>
      <c r="I13" s="143"/>
      <c r="L13" s="43"/>
    </row>
    <row r="14" s="1" customFormat="1">
      <c r="B14" s="43"/>
      <c r="I14" s="143"/>
      <c r="L14" s="43"/>
    </row>
    <row r="15" s="1" customFormat="1" ht="12" customHeight="1">
      <c r="B15" s="43"/>
      <c r="D15" s="141" t="s">
        <v>18</v>
      </c>
      <c r="F15" s="17" t="s">
        <v>19</v>
      </c>
      <c r="I15" s="145" t="s">
        <v>20</v>
      </c>
      <c r="J15" s="17" t="s">
        <v>19</v>
      </c>
      <c r="L15" s="43"/>
    </row>
    <row r="16" s="1" customFormat="1" ht="12" customHeight="1">
      <c r="B16" s="43"/>
      <c r="D16" s="141" t="s">
        <v>21</v>
      </c>
      <c r="F16" s="17" t="s">
        <v>22</v>
      </c>
      <c r="I16" s="145" t="s">
        <v>23</v>
      </c>
      <c r="J16" s="146" t="str">
        <f>'Rekapitulace stavby'!AN8</f>
        <v>7. 6. 2019</v>
      </c>
      <c r="L16" s="43"/>
    </row>
    <row r="17" s="1" customFormat="1" ht="10.8" customHeight="1">
      <c r="B17" s="43"/>
      <c r="I17" s="143"/>
      <c r="L17" s="43"/>
    </row>
    <row r="18" s="1" customFormat="1" ht="12" customHeight="1">
      <c r="B18" s="43"/>
      <c r="D18" s="141" t="s">
        <v>25</v>
      </c>
      <c r="I18" s="145" t="s">
        <v>26</v>
      </c>
      <c r="J18" s="17" t="s">
        <v>27</v>
      </c>
      <c r="L18" s="43"/>
    </row>
    <row r="19" s="1" customFormat="1" ht="18" customHeight="1">
      <c r="B19" s="43"/>
      <c r="E19" s="17" t="s">
        <v>28</v>
      </c>
      <c r="I19" s="145" t="s">
        <v>29</v>
      </c>
      <c r="J19" s="17" t="s">
        <v>30</v>
      </c>
      <c r="L19" s="43"/>
    </row>
    <row r="20" s="1" customFormat="1" ht="6.96" customHeight="1">
      <c r="B20" s="43"/>
      <c r="I20" s="143"/>
      <c r="L20" s="43"/>
    </row>
    <row r="21" s="1" customFormat="1" ht="12" customHeight="1">
      <c r="B21" s="43"/>
      <c r="D21" s="141" t="s">
        <v>31</v>
      </c>
      <c r="I21" s="145" t="s">
        <v>26</v>
      </c>
      <c r="J21" s="33" t="str">
        <f>'Rekapitulace stavby'!AN13</f>
        <v>Vyplň údaj</v>
      </c>
      <c r="L21" s="43"/>
    </row>
    <row r="22" s="1" customFormat="1" ht="18" customHeight="1">
      <c r="B22" s="43"/>
      <c r="E22" s="33" t="str">
        <f>'Rekapitulace stavby'!E14</f>
        <v>Vyplň údaj</v>
      </c>
      <c r="F22" s="17"/>
      <c r="G22" s="17"/>
      <c r="H22" s="17"/>
      <c r="I22" s="145" t="s">
        <v>29</v>
      </c>
      <c r="J22" s="33" t="str">
        <f>'Rekapitulace stavby'!AN14</f>
        <v>Vyplň údaj</v>
      </c>
      <c r="L22" s="43"/>
    </row>
    <row r="23" s="1" customFormat="1" ht="6.96" customHeight="1">
      <c r="B23" s="43"/>
      <c r="I23" s="143"/>
      <c r="L23" s="43"/>
    </row>
    <row r="24" s="1" customFormat="1" ht="12" customHeight="1">
      <c r="B24" s="43"/>
      <c r="D24" s="141" t="s">
        <v>33</v>
      </c>
      <c r="I24" s="145" t="s">
        <v>26</v>
      </c>
      <c r="J24" s="17" t="str">
        <f>IF('Rekapitulace stavby'!AN16="","",'Rekapitulace stavby'!AN16)</f>
        <v/>
      </c>
      <c r="L24" s="43"/>
    </row>
    <row r="25" s="1" customFormat="1" ht="18" customHeight="1">
      <c r="B25" s="43"/>
      <c r="E25" s="17" t="str">
        <f>IF('Rekapitulace stavby'!E17="","",'Rekapitulace stavby'!E17)</f>
        <v xml:space="preserve"> </v>
      </c>
      <c r="I25" s="145" t="s">
        <v>29</v>
      </c>
      <c r="J25" s="17" t="str">
        <f>IF('Rekapitulace stavby'!AN17="","",'Rekapitulace stavby'!AN17)</f>
        <v/>
      </c>
      <c r="L25" s="43"/>
    </row>
    <row r="26" s="1" customFormat="1" ht="6.96" customHeight="1">
      <c r="B26" s="43"/>
      <c r="I26" s="143"/>
      <c r="L26" s="43"/>
    </row>
    <row r="27" s="1" customFormat="1" ht="12" customHeight="1">
      <c r="B27" s="43"/>
      <c r="D27" s="141" t="s">
        <v>36</v>
      </c>
      <c r="I27" s="145" t="s">
        <v>26</v>
      </c>
      <c r="J27" s="17" t="str">
        <f>IF('Rekapitulace stavby'!AN19="","",'Rekapitulace stavby'!AN19)</f>
        <v/>
      </c>
      <c r="L27" s="43"/>
    </row>
    <row r="28" s="1" customFormat="1" ht="18" customHeight="1">
      <c r="B28" s="43"/>
      <c r="E28" s="17" t="str">
        <f>IF('Rekapitulace stavby'!E20="","",'Rekapitulace stavby'!E20)</f>
        <v xml:space="preserve"> </v>
      </c>
      <c r="I28" s="145" t="s">
        <v>29</v>
      </c>
      <c r="J28" s="17" t="str">
        <f>IF('Rekapitulace stavby'!AN20="","",'Rekapitulace stavby'!AN20)</f>
        <v/>
      </c>
      <c r="L28" s="43"/>
    </row>
    <row r="29" s="1" customFormat="1" ht="6.96" customHeight="1">
      <c r="B29" s="43"/>
      <c r="I29" s="143"/>
      <c r="L29" s="43"/>
    </row>
    <row r="30" s="1" customFormat="1" ht="12" customHeight="1">
      <c r="B30" s="43"/>
      <c r="D30" s="141" t="s">
        <v>37</v>
      </c>
      <c r="I30" s="143"/>
      <c r="L30" s="43"/>
    </row>
    <row r="31" s="7" customFormat="1" ht="45" customHeight="1">
      <c r="B31" s="147"/>
      <c r="E31" s="148" t="s">
        <v>38</v>
      </c>
      <c r="F31" s="148"/>
      <c r="G31" s="148"/>
      <c r="H31" s="148"/>
      <c r="I31" s="149"/>
      <c r="L31" s="147"/>
    </row>
    <row r="32" s="1" customFormat="1" ht="6.96" customHeight="1">
      <c r="B32" s="43"/>
      <c r="I32" s="143"/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25.44" customHeight="1">
      <c r="B34" s="43"/>
      <c r="D34" s="151" t="s">
        <v>39</v>
      </c>
      <c r="I34" s="143"/>
      <c r="J34" s="152">
        <f>ROUND(J91, 2)</f>
        <v>0</v>
      </c>
      <c r="L34" s="43"/>
    </row>
    <row r="35" s="1" customFormat="1" ht="6.96" customHeight="1">
      <c r="B35" s="43"/>
      <c r="D35" s="71"/>
      <c r="E35" s="71"/>
      <c r="F35" s="71"/>
      <c r="G35" s="71"/>
      <c r="H35" s="71"/>
      <c r="I35" s="150"/>
      <c r="J35" s="71"/>
      <c r="K35" s="71"/>
      <c r="L35" s="43"/>
    </row>
    <row r="36" s="1" customFormat="1" ht="14.4" customHeight="1">
      <c r="B36" s="43"/>
      <c r="F36" s="153" t="s">
        <v>41</v>
      </c>
      <c r="I36" s="154" t="s">
        <v>40</v>
      </c>
      <c r="J36" s="153" t="s">
        <v>42</v>
      </c>
      <c r="L36" s="43"/>
    </row>
    <row r="37" s="1" customFormat="1" ht="14.4" customHeight="1">
      <c r="B37" s="43"/>
      <c r="D37" s="141" t="s">
        <v>43</v>
      </c>
      <c r="E37" s="141" t="s">
        <v>44</v>
      </c>
      <c r="F37" s="155">
        <f>ROUND((SUM(BE91:BE148)),  2)</f>
        <v>0</v>
      </c>
      <c r="I37" s="156">
        <v>0.20999999999999999</v>
      </c>
      <c r="J37" s="155">
        <f>ROUND(((SUM(BE91:BE148))*I37),  2)</f>
        <v>0</v>
      </c>
      <c r="L37" s="43"/>
    </row>
    <row r="38" s="1" customFormat="1" ht="14.4" customHeight="1">
      <c r="B38" s="43"/>
      <c r="E38" s="141" t="s">
        <v>45</v>
      </c>
      <c r="F38" s="155">
        <f>ROUND((SUM(BF91:BF148)),  2)</f>
        <v>0</v>
      </c>
      <c r="I38" s="156">
        <v>0.14999999999999999</v>
      </c>
      <c r="J38" s="155">
        <f>ROUND(((SUM(BF91:BF148))*I38),  2)</f>
        <v>0</v>
      </c>
      <c r="L38" s="43"/>
    </row>
    <row r="39" hidden="1" s="1" customFormat="1" ht="14.4" customHeight="1">
      <c r="B39" s="43"/>
      <c r="E39" s="141" t="s">
        <v>46</v>
      </c>
      <c r="F39" s="155">
        <f>ROUND((SUM(BG91:BG148)),  2)</f>
        <v>0</v>
      </c>
      <c r="I39" s="156">
        <v>0.20999999999999999</v>
      </c>
      <c r="J39" s="155">
        <f>0</f>
        <v>0</v>
      </c>
      <c r="L39" s="43"/>
    </row>
    <row r="40" hidden="1" s="1" customFormat="1" ht="14.4" customHeight="1">
      <c r="B40" s="43"/>
      <c r="E40" s="141" t="s">
        <v>47</v>
      </c>
      <c r="F40" s="155">
        <f>ROUND((SUM(BH91:BH148)),  2)</f>
        <v>0</v>
      </c>
      <c r="I40" s="156">
        <v>0.14999999999999999</v>
      </c>
      <c r="J40" s="155">
        <f>0</f>
        <v>0</v>
      </c>
      <c r="L40" s="43"/>
    </row>
    <row r="41" hidden="1" s="1" customFormat="1" ht="14.4" customHeight="1">
      <c r="B41" s="43"/>
      <c r="E41" s="141" t="s">
        <v>48</v>
      </c>
      <c r="F41" s="155">
        <f>ROUND((SUM(BI91:BI148)),  2)</f>
        <v>0</v>
      </c>
      <c r="I41" s="156">
        <v>0</v>
      </c>
      <c r="J41" s="155">
        <f>0</f>
        <v>0</v>
      </c>
      <c r="L41" s="43"/>
    </row>
    <row r="42" s="1" customFormat="1" ht="6.96" customHeight="1">
      <c r="B42" s="43"/>
      <c r="I42" s="143"/>
      <c r="L42" s="43"/>
    </row>
    <row r="43" s="1" customFormat="1" ht="25.44" customHeight="1">
      <c r="B43" s="43"/>
      <c r="C43" s="157"/>
      <c r="D43" s="158" t="s">
        <v>49</v>
      </c>
      <c r="E43" s="159"/>
      <c r="F43" s="159"/>
      <c r="G43" s="160" t="s">
        <v>50</v>
      </c>
      <c r="H43" s="161" t="s">
        <v>51</v>
      </c>
      <c r="I43" s="162"/>
      <c r="J43" s="163">
        <f>SUM(J34:J41)</f>
        <v>0</v>
      </c>
      <c r="K43" s="164"/>
      <c r="L43" s="43"/>
    </row>
    <row r="44" s="1" customFormat="1" ht="14.4" customHeight="1"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43"/>
    </row>
    <row r="48" s="1" customFormat="1" ht="6.96" customHeight="1">
      <c r="B48" s="168"/>
      <c r="C48" s="169"/>
      <c r="D48" s="169"/>
      <c r="E48" s="169"/>
      <c r="F48" s="169"/>
      <c r="G48" s="169"/>
      <c r="H48" s="169"/>
      <c r="I48" s="170"/>
      <c r="J48" s="169"/>
      <c r="K48" s="169"/>
      <c r="L48" s="43"/>
    </row>
    <row r="49" s="1" customFormat="1" ht="24.96" customHeight="1">
      <c r="B49" s="38"/>
      <c r="C49" s="23" t="s">
        <v>144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6.96" customHeight="1">
      <c r="B50" s="38"/>
      <c r="C50" s="39"/>
      <c r="D50" s="39"/>
      <c r="E50" s="39"/>
      <c r="F50" s="39"/>
      <c r="G50" s="39"/>
      <c r="H50" s="39"/>
      <c r="I50" s="143"/>
      <c r="J50" s="39"/>
      <c r="K50" s="39"/>
      <c r="L50" s="43"/>
    </row>
    <row r="51" s="1" customFormat="1" ht="12" customHeight="1">
      <c r="B51" s="38"/>
      <c r="C51" s="32" t="s">
        <v>16</v>
      </c>
      <c r="D51" s="39"/>
      <c r="E51" s="39"/>
      <c r="F51" s="39"/>
      <c r="G51" s="39"/>
      <c r="H51" s="39"/>
      <c r="I51" s="143"/>
      <c r="J51" s="39"/>
      <c r="K51" s="39"/>
      <c r="L51" s="43"/>
    </row>
    <row r="52" s="1" customFormat="1" ht="16.5" customHeight="1">
      <c r="B52" s="38"/>
      <c r="C52" s="39"/>
      <c r="D52" s="39"/>
      <c r="E52" s="171" t="str">
        <f>E7</f>
        <v>Oprava geometrických parametrů koleje (OBLAST Č. 1)</v>
      </c>
      <c r="F52" s="32"/>
      <c r="G52" s="32"/>
      <c r="H52" s="32"/>
      <c r="I52" s="143"/>
      <c r="J52" s="39"/>
      <c r="K52" s="39"/>
      <c r="L52" s="43"/>
    </row>
    <row r="53" ht="12" customHeight="1">
      <c r="B53" s="21"/>
      <c r="C53" s="32" t="s">
        <v>138</v>
      </c>
      <c r="D53" s="22"/>
      <c r="E53" s="22"/>
      <c r="F53" s="22"/>
      <c r="G53" s="22"/>
      <c r="H53" s="22"/>
      <c r="I53" s="136"/>
      <c r="J53" s="22"/>
      <c r="K53" s="22"/>
      <c r="L53" s="20"/>
    </row>
    <row r="54" ht="16.5" customHeight="1">
      <c r="B54" s="21"/>
      <c r="C54" s="22"/>
      <c r="D54" s="22"/>
      <c r="E54" s="171" t="s">
        <v>139</v>
      </c>
      <c r="F54" s="22"/>
      <c r="G54" s="22"/>
      <c r="H54" s="22"/>
      <c r="I54" s="136"/>
      <c r="J54" s="22"/>
      <c r="K54" s="22"/>
      <c r="L54" s="20"/>
    </row>
    <row r="55" ht="12" customHeight="1">
      <c r="B55" s="21"/>
      <c r="C55" s="32" t="s">
        <v>140</v>
      </c>
      <c r="D55" s="22"/>
      <c r="E55" s="22"/>
      <c r="F55" s="22"/>
      <c r="G55" s="22"/>
      <c r="H55" s="22"/>
      <c r="I55" s="136"/>
      <c r="J55" s="22"/>
      <c r="K55" s="22"/>
      <c r="L55" s="20"/>
    </row>
    <row r="56" s="1" customFormat="1" ht="16.5" customHeight="1">
      <c r="B56" s="38"/>
      <c r="C56" s="39"/>
      <c r="D56" s="39"/>
      <c r="E56" s="32" t="s">
        <v>141</v>
      </c>
      <c r="F56" s="39"/>
      <c r="G56" s="39"/>
      <c r="H56" s="39"/>
      <c r="I56" s="143"/>
      <c r="J56" s="39"/>
      <c r="K56" s="39"/>
      <c r="L56" s="43"/>
    </row>
    <row r="57" s="1" customFormat="1" ht="12" customHeight="1">
      <c r="B57" s="38"/>
      <c r="C57" s="32" t="s">
        <v>142</v>
      </c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16.5" customHeight="1">
      <c r="B58" s="38"/>
      <c r="C58" s="39"/>
      <c r="D58" s="39"/>
      <c r="E58" s="64" t="str">
        <f>E13</f>
        <v>04 - SO 04 - TO Děčín hl. n.</v>
      </c>
      <c r="F58" s="39"/>
      <c r="G58" s="39"/>
      <c r="H58" s="39"/>
      <c r="I58" s="143"/>
      <c r="J58" s="39"/>
      <c r="K58" s="39"/>
      <c r="L58" s="43"/>
    </row>
    <row r="59" s="1" customFormat="1" ht="6.96" customHeight="1">
      <c r="B59" s="38"/>
      <c r="C59" s="39"/>
      <c r="D59" s="39"/>
      <c r="E59" s="39"/>
      <c r="F59" s="39"/>
      <c r="G59" s="39"/>
      <c r="H59" s="39"/>
      <c r="I59" s="143"/>
      <c r="J59" s="39"/>
      <c r="K59" s="39"/>
      <c r="L59" s="43"/>
    </row>
    <row r="60" s="1" customFormat="1" ht="12" customHeight="1">
      <c r="B60" s="38"/>
      <c r="C60" s="32" t="s">
        <v>21</v>
      </c>
      <c r="D60" s="39"/>
      <c r="E60" s="39"/>
      <c r="F60" s="27" t="str">
        <f>F16</f>
        <v>obvod ST Ústí nad Labem</v>
      </c>
      <c r="G60" s="39"/>
      <c r="H60" s="39"/>
      <c r="I60" s="145" t="s">
        <v>23</v>
      </c>
      <c r="J60" s="67" t="str">
        <f>IF(J16="","",J16)</f>
        <v>7. 6. 2019</v>
      </c>
      <c r="K60" s="39"/>
      <c r="L60" s="43"/>
    </row>
    <row r="61" s="1" customFormat="1" ht="6.96" customHeight="1">
      <c r="B61" s="38"/>
      <c r="C61" s="39"/>
      <c r="D61" s="39"/>
      <c r="E61" s="39"/>
      <c r="F61" s="39"/>
      <c r="G61" s="39"/>
      <c r="H61" s="39"/>
      <c r="I61" s="143"/>
      <c r="J61" s="39"/>
      <c r="K61" s="39"/>
      <c r="L61" s="43"/>
    </row>
    <row r="62" s="1" customFormat="1" ht="13.65" customHeight="1">
      <c r="B62" s="38"/>
      <c r="C62" s="32" t="s">
        <v>25</v>
      </c>
      <c r="D62" s="39"/>
      <c r="E62" s="39"/>
      <c r="F62" s="27" t="str">
        <f>E19</f>
        <v>SŽDC s.o., OŘ Ústí n.L., ST Ústí n.L.</v>
      </c>
      <c r="G62" s="39"/>
      <c r="H62" s="39"/>
      <c r="I62" s="145" t="s">
        <v>33</v>
      </c>
      <c r="J62" s="36" t="str">
        <f>E25</f>
        <v xml:space="preserve"> </v>
      </c>
      <c r="K62" s="39"/>
      <c r="L62" s="43"/>
    </row>
    <row r="63" s="1" customFormat="1" ht="13.65" customHeight="1">
      <c r="B63" s="38"/>
      <c r="C63" s="32" t="s">
        <v>31</v>
      </c>
      <c r="D63" s="39"/>
      <c r="E63" s="39"/>
      <c r="F63" s="27" t="str">
        <f>IF(E22="","",E22)</f>
        <v>Vyplň údaj</v>
      </c>
      <c r="G63" s="39"/>
      <c r="H63" s="39"/>
      <c r="I63" s="145" t="s">
        <v>36</v>
      </c>
      <c r="J63" s="36" t="str">
        <f>E28</f>
        <v xml:space="preserve"> </v>
      </c>
      <c r="K63" s="39"/>
      <c r="L63" s="43"/>
    </row>
    <row r="64" s="1" customFormat="1" ht="10.32" customHeight="1">
      <c r="B64" s="38"/>
      <c r="C64" s="39"/>
      <c r="D64" s="39"/>
      <c r="E64" s="39"/>
      <c r="F64" s="39"/>
      <c r="G64" s="39"/>
      <c r="H64" s="39"/>
      <c r="I64" s="143"/>
      <c r="J64" s="39"/>
      <c r="K64" s="39"/>
      <c r="L64" s="43"/>
    </row>
    <row r="65" s="1" customFormat="1" ht="29.28" customHeight="1">
      <c r="B65" s="38"/>
      <c r="C65" s="172" t="s">
        <v>145</v>
      </c>
      <c r="D65" s="173"/>
      <c r="E65" s="173"/>
      <c r="F65" s="173"/>
      <c r="G65" s="173"/>
      <c r="H65" s="173"/>
      <c r="I65" s="174"/>
      <c r="J65" s="175" t="s">
        <v>146</v>
      </c>
      <c r="K65" s="173"/>
      <c r="L65" s="43"/>
    </row>
    <row r="66" s="1" customFormat="1" ht="10.32" customHeight="1">
      <c r="B66" s="38"/>
      <c r="C66" s="39"/>
      <c r="D66" s="39"/>
      <c r="E66" s="39"/>
      <c r="F66" s="39"/>
      <c r="G66" s="39"/>
      <c r="H66" s="39"/>
      <c r="I66" s="143"/>
      <c r="J66" s="39"/>
      <c r="K66" s="39"/>
      <c r="L66" s="43"/>
    </row>
    <row r="67" s="1" customFormat="1" ht="22.8" customHeight="1">
      <c r="B67" s="38"/>
      <c r="C67" s="176" t="s">
        <v>71</v>
      </c>
      <c r="D67" s="39"/>
      <c r="E67" s="39"/>
      <c r="F67" s="39"/>
      <c r="G67" s="39"/>
      <c r="H67" s="39"/>
      <c r="I67" s="143"/>
      <c r="J67" s="97">
        <f>J91</f>
        <v>0</v>
      </c>
      <c r="K67" s="39"/>
      <c r="L67" s="43"/>
      <c r="AU67" s="17" t="s">
        <v>147</v>
      </c>
    </row>
    <row r="68" s="1" customFormat="1" ht="21.84" customHeight="1">
      <c r="B68" s="38"/>
      <c r="C68" s="39"/>
      <c r="D68" s="39"/>
      <c r="E68" s="39"/>
      <c r="F68" s="39"/>
      <c r="G68" s="39"/>
      <c r="H68" s="39"/>
      <c r="I68" s="143"/>
      <c r="J68" s="39"/>
      <c r="K68" s="39"/>
      <c r="L68" s="43"/>
    </row>
    <row r="69" s="1" customFormat="1" ht="6.96" customHeight="1">
      <c r="B69" s="57"/>
      <c r="C69" s="58"/>
      <c r="D69" s="58"/>
      <c r="E69" s="58"/>
      <c r="F69" s="58"/>
      <c r="G69" s="58"/>
      <c r="H69" s="58"/>
      <c r="I69" s="167"/>
      <c r="J69" s="58"/>
      <c r="K69" s="58"/>
      <c r="L69" s="43"/>
    </row>
    <row r="73" s="1" customFormat="1" ht="6.96" customHeight="1">
      <c r="B73" s="59"/>
      <c r="C73" s="60"/>
      <c r="D73" s="60"/>
      <c r="E73" s="60"/>
      <c r="F73" s="60"/>
      <c r="G73" s="60"/>
      <c r="H73" s="60"/>
      <c r="I73" s="170"/>
      <c r="J73" s="60"/>
      <c r="K73" s="60"/>
      <c r="L73" s="43"/>
    </row>
    <row r="74" s="1" customFormat="1" ht="24.96" customHeight="1">
      <c r="B74" s="38"/>
      <c r="C74" s="23" t="s">
        <v>148</v>
      </c>
      <c r="D74" s="39"/>
      <c r="E74" s="39"/>
      <c r="F74" s="39"/>
      <c r="G74" s="39"/>
      <c r="H74" s="39"/>
      <c r="I74" s="143"/>
      <c r="J74" s="39"/>
      <c r="K74" s="39"/>
      <c r="L74" s="43"/>
    </row>
    <row r="75" s="1" customFormat="1" ht="6.96" customHeight="1">
      <c r="B75" s="38"/>
      <c r="C75" s="39"/>
      <c r="D75" s="39"/>
      <c r="E75" s="39"/>
      <c r="F75" s="39"/>
      <c r="G75" s="39"/>
      <c r="H75" s="39"/>
      <c r="I75" s="143"/>
      <c r="J75" s="39"/>
      <c r="K75" s="39"/>
      <c r="L75" s="43"/>
    </row>
    <row r="76" s="1" customFormat="1" ht="12" customHeight="1">
      <c r="B76" s="38"/>
      <c r="C76" s="32" t="s">
        <v>16</v>
      </c>
      <c r="D76" s="39"/>
      <c r="E76" s="39"/>
      <c r="F76" s="39"/>
      <c r="G76" s="39"/>
      <c r="H76" s="39"/>
      <c r="I76" s="143"/>
      <c r="J76" s="39"/>
      <c r="K76" s="39"/>
      <c r="L76" s="43"/>
    </row>
    <row r="77" s="1" customFormat="1" ht="16.5" customHeight="1">
      <c r="B77" s="38"/>
      <c r="C77" s="39"/>
      <c r="D77" s="39"/>
      <c r="E77" s="171" t="str">
        <f>E7</f>
        <v>Oprava geometrických parametrů koleje (OBLAST Č. 1)</v>
      </c>
      <c r="F77" s="32"/>
      <c r="G77" s="32"/>
      <c r="H77" s="32"/>
      <c r="I77" s="143"/>
      <c r="J77" s="39"/>
      <c r="K77" s="39"/>
      <c r="L77" s="43"/>
    </row>
    <row r="78" ht="12" customHeight="1">
      <c r="B78" s="21"/>
      <c r="C78" s="32" t="s">
        <v>138</v>
      </c>
      <c r="D78" s="22"/>
      <c r="E78" s="22"/>
      <c r="F78" s="22"/>
      <c r="G78" s="22"/>
      <c r="H78" s="22"/>
      <c r="I78" s="136"/>
      <c r="J78" s="22"/>
      <c r="K78" s="22"/>
      <c r="L78" s="20"/>
    </row>
    <row r="79" ht="16.5" customHeight="1">
      <c r="B79" s="21"/>
      <c r="C79" s="22"/>
      <c r="D79" s="22"/>
      <c r="E79" s="171" t="s">
        <v>139</v>
      </c>
      <c r="F79" s="22"/>
      <c r="G79" s="22"/>
      <c r="H79" s="22"/>
      <c r="I79" s="136"/>
      <c r="J79" s="22"/>
      <c r="K79" s="22"/>
      <c r="L79" s="20"/>
    </row>
    <row r="80" ht="12" customHeight="1">
      <c r="B80" s="21"/>
      <c r="C80" s="32" t="s">
        <v>140</v>
      </c>
      <c r="D80" s="22"/>
      <c r="E80" s="22"/>
      <c r="F80" s="22"/>
      <c r="G80" s="22"/>
      <c r="H80" s="22"/>
      <c r="I80" s="136"/>
      <c r="J80" s="22"/>
      <c r="K80" s="22"/>
      <c r="L80" s="20"/>
    </row>
    <row r="81" s="1" customFormat="1" ht="16.5" customHeight="1">
      <c r="B81" s="38"/>
      <c r="C81" s="39"/>
      <c r="D81" s="39"/>
      <c r="E81" s="32" t="s">
        <v>141</v>
      </c>
      <c r="F81" s="39"/>
      <c r="G81" s="39"/>
      <c r="H81" s="39"/>
      <c r="I81" s="143"/>
      <c r="J81" s="39"/>
      <c r="K81" s="39"/>
      <c r="L81" s="43"/>
    </row>
    <row r="82" s="1" customFormat="1" ht="12" customHeight="1">
      <c r="B82" s="38"/>
      <c r="C82" s="32" t="s">
        <v>142</v>
      </c>
      <c r="D82" s="39"/>
      <c r="E82" s="39"/>
      <c r="F82" s="39"/>
      <c r="G82" s="39"/>
      <c r="H82" s="39"/>
      <c r="I82" s="143"/>
      <c r="J82" s="39"/>
      <c r="K82" s="39"/>
      <c r="L82" s="43"/>
    </row>
    <row r="83" s="1" customFormat="1" ht="16.5" customHeight="1">
      <c r="B83" s="38"/>
      <c r="C83" s="39"/>
      <c r="D83" s="39"/>
      <c r="E83" s="64" t="str">
        <f>E13</f>
        <v>04 - SO 04 - TO Děčín hl. n.</v>
      </c>
      <c r="F83" s="39"/>
      <c r="G83" s="39"/>
      <c r="H83" s="39"/>
      <c r="I83" s="143"/>
      <c r="J83" s="39"/>
      <c r="K83" s="39"/>
      <c r="L83" s="43"/>
    </row>
    <row r="84" s="1" customFormat="1" ht="6.96" customHeight="1">
      <c r="B84" s="38"/>
      <c r="C84" s="39"/>
      <c r="D84" s="39"/>
      <c r="E84" s="39"/>
      <c r="F84" s="39"/>
      <c r="G84" s="39"/>
      <c r="H84" s="39"/>
      <c r="I84" s="143"/>
      <c r="J84" s="39"/>
      <c r="K84" s="39"/>
      <c r="L84" s="43"/>
    </row>
    <row r="85" s="1" customFormat="1" ht="12" customHeight="1">
      <c r="B85" s="38"/>
      <c r="C85" s="32" t="s">
        <v>21</v>
      </c>
      <c r="D85" s="39"/>
      <c r="E85" s="39"/>
      <c r="F85" s="27" t="str">
        <f>F16</f>
        <v>obvod ST Ústí nad Labem</v>
      </c>
      <c r="G85" s="39"/>
      <c r="H85" s="39"/>
      <c r="I85" s="145" t="s">
        <v>23</v>
      </c>
      <c r="J85" s="67" t="str">
        <f>IF(J16="","",J16)</f>
        <v>7. 6. 2019</v>
      </c>
      <c r="K85" s="39"/>
      <c r="L85" s="43"/>
    </row>
    <row r="86" s="1" customFormat="1" ht="6.96" customHeight="1">
      <c r="B86" s="38"/>
      <c r="C86" s="39"/>
      <c r="D86" s="39"/>
      <c r="E86" s="39"/>
      <c r="F86" s="39"/>
      <c r="G86" s="39"/>
      <c r="H86" s="39"/>
      <c r="I86" s="143"/>
      <c r="J86" s="39"/>
      <c r="K86" s="39"/>
      <c r="L86" s="43"/>
    </row>
    <row r="87" s="1" customFormat="1" ht="13.65" customHeight="1">
      <c r="B87" s="38"/>
      <c r="C87" s="32" t="s">
        <v>25</v>
      </c>
      <c r="D87" s="39"/>
      <c r="E87" s="39"/>
      <c r="F87" s="27" t="str">
        <f>E19</f>
        <v>SŽDC s.o., OŘ Ústí n.L., ST Ústí n.L.</v>
      </c>
      <c r="G87" s="39"/>
      <c r="H87" s="39"/>
      <c r="I87" s="145" t="s">
        <v>33</v>
      </c>
      <c r="J87" s="36" t="str">
        <f>E25</f>
        <v xml:space="preserve"> </v>
      </c>
      <c r="K87" s="39"/>
      <c r="L87" s="43"/>
    </row>
    <row r="88" s="1" customFormat="1" ht="13.65" customHeight="1">
      <c r="B88" s="38"/>
      <c r="C88" s="32" t="s">
        <v>31</v>
      </c>
      <c r="D88" s="39"/>
      <c r="E88" s="39"/>
      <c r="F88" s="27" t="str">
        <f>IF(E22="","",E22)</f>
        <v>Vyplň údaj</v>
      </c>
      <c r="G88" s="39"/>
      <c r="H88" s="39"/>
      <c r="I88" s="145" t="s">
        <v>36</v>
      </c>
      <c r="J88" s="36" t="str">
        <f>E28</f>
        <v xml:space="preserve"> </v>
      </c>
      <c r="K88" s="39"/>
      <c r="L88" s="43"/>
    </row>
    <row r="89" s="1" customFormat="1" ht="10.32" customHeight="1">
      <c r="B89" s="38"/>
      <c r="C89" s="39"/>
      <c r="D89" s="39"/>
      <c r="E89" s="39"/>
      <c r="F89" s="39"/>
      <c r="G89" s="39"/>
      <c r="H89" s="39"/>
      <c r="I89" s="143"/>
      <c r="J89" s="39"/>
      <c r="K89" s="39"/>
      <c r="L89" s="43"/>
    </row>
    <row r="90" s="8" customFormat="1" ht="29.28" customHeight="1">
      <c r="B90" s="177"/>
      <c r="C90" s="178" t="s">
        <v>149</v>
      </c>
      <c r="D90" s="179" t="s">
        <v>58</v>
      </c>
      <c r="E90" s="179" t="s">
        <v>54</v>
      </c>
      <c r="F90" s="179" t="s">
        <v>55</v>
      </c>
      <c r="G90" s="179" t="s">
        <v>150</v>
      </c>
      <c r="H90" s="179" t="s">
        <v>151</v>
      </c>
      <c r="I90" s="180" t="s">
        <v>152</v>
      </c>
      <c r="J90" s="179" t="s">
        <v>146</v>
      </c>
      <c r="K90" s="181" t="s">
        <v>153</v>
      </c>
      <c r="L90" s="182"/>
      <c r="M90" s="87" t="s">
        <v>19</v>
      </c>
      <c r="N90" s="88" t="s">
        <v>43</v>
      </c>
      <c r="O90" s="88" t="s">
        <v>154</v>
      </c>
      <c r="P90" s="88" t="s">
        <v>155</v>
      </c>
      <c r="Q90" s="88" t="s">
        <v>156</v>
      </c>
      <c r="R90" s="88" t="s">
        <v>157</v>
      </c>
      <c r="S90" s="88" t="s">
        <v>158</v>
      </c>
      <c r="T90" s="89" t="s">
        <v>159</v>
      </c>
    </row>
    <row r="91" s="1" customFormat="1" ht="22.8" customHeight="1">
      <c r="B91" s="38"/>
      <c r="C91" s="94" t="s">
        <v>160</v>
      </c>
      <c r="D91" s="39"/>
      <c r="E91" s="39"/>
      <c r="F91" s="39"/>
      <c r="G91" s="39"/>
      <c r="H91" s="39"/>
      <c r="I91" s="143"/>
      <c r="J91" s="183">
        <f>BK91</f>
        <v>0</v>
      </c>
      <c r="K91" s="39"/>
      <c r="L91" s="43"/>
      <c r="M91" s="90"/>
      <c r="N91" s="91"/>
      <c r="O91" s="91"/>
      <c r="P91" s="184">
        <f>SUM(P92:P148)</f>
        <v>0</v>
      </c>
      <c r="Q91" s="91"/>
      <c r="R91" s="184">
        <f>SUM(R92:R148)</f>
        <v>1189.38852</v>
      </c>
      <c r="S91" s="91"/>
      <c r="T91" s="185">
        <f>SUM(T92:T148)</f>
        <v>0</v>
      </c>
      <c r="AT91" s="17" t="s">
        <v>72</v>
      </c>
      <c r="AU91" s="17" t="s">
        <v>147</v>
      </c>
      <c r="BK91" s="186">
        <f>SUM(BK92:BK148)</f>
        <v>0</v>
      </c>
    </row>
    <row r="92" s="1" customFormat="1" ht="56.25" customHeight="1">
      <c r="B92" s="38"/>
      <c r="C92" s="187" t="s">
        <v>80</v>
      </c>
      <c r="D92" s="187" t="s">
        <v>161</v>
      </c>
      <c r="E92" s="188" t="s">
        <v>162</v>
      </c>
      <c r="F92" s="189" t="s">
        <v>163</v>
      </c>
      <c r="G92" s="190" t="s">
        <v>164</v>
      </c>
      <c r="H92" s="191">
        <v>7.46</v>
      </c>
      <c r="I92" s="192"/>
      <c r="J92" s="193">
        <f>ROUND(I92*H92,2)</f>
        <v>0</v>
      </c>
      <c r="K92" s="189" t="s">
        <v>165</v>
      </c>
      <c r="L92" s="43"/>
      <c r="M92" s="194" t="s">
        <v>19</v>
      </c>
      <c r="N92" s="195" t="s">
        <v>44</v>
      </c>
      <c r="O92" s="79"/>
      <c r="P92" s="196">
        <f>O92*H92</f>
        <v>0</v>
      </c>
      <c r="Q92" s="196">
        <v>0</v>
      </c>
      <c r="R92" s="196">
        <f>Q92*H92</f>
        <v>0</v>
      </c>
      <c r="S92" s="196">
        <v>0</v>
      </c>
      <c r="T92" s="197">
        <f>S92*H92</f>
        <v>0</v>
      </c>
      <c r="AR92" s="17" t="s">
        <v>166</v>
      </c>
      <c r="AT92" s="17" t="s">
        <v>161</v>
      </c>
      <c r="AU92" s="17" t="s">
        <v>73</v>
      </c>
      <c r="AY92" s="17" t="s">
        <v>167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17" t="s">
        <v>80</v>
      </c>
      <c r="BK92" s="198">
        <f>ROUND(I92*H92,2)</f>
        <v>0</v>
      </c>
      <c r="BL92" s="17" t="s">
        <v>166</v>
      </c>
      <c r="BM92" s="17" t="s">
        <v>409</v>
      </c>
    </row>
    <row r="93" s="1" customFormat="1">
      <c r="B93" s="38"/>
      <c r="C93" s="39"/>
      <c r="D93" s="199" t="s">
        <v>169</v>
      </c>
      <c r="E93" s="39"/>
      <c r="F93" s="200" t="s">
        <v>170</v>
      </c>
      <c r="G93" s="39"/>
      <c r="H93" s="39"/>
      <c r="I93" s="143"/>
      <c r="J93" s="39"/>
      <c r="K93" s="39"/>
      <c r="L93" s="43"/>
      <c r="M93" s="201"/>
      <c r="N93" s="79"/>
      <c r="O93" s="79"/>
      <c r="P93" s="79"/>
      <c r="Q93" s="79"/>
      <c r="R93" s="79"/>
      <c r="S93" s="79"/>
      <c r="T93" s="80"/>
      <c r="AT93" s="17" t="s">
        <v>169</v>
      </c>
      <c r="AU93" s="17" t="s">
        <v>73</v>
      </c>
    </row>
    <row r="94" s="1" customFormat="1">
      <c r="B94" s="38"/>
      <c r="C94" s="39"/>
      <c r="D94" s="199" t="s">
        <v>410</v>
      </c>
      <c r="E94" s="39"/>
      <c r="F94" s="200" t="s">
        <v>411</v>
      </c>
      <c r="G94" s="39"/>
      <c r="H94" s="39"/>
      <c r="I94" s="143"/>
      <c r="J94" s="39"/>
      <c r="K94" s="39"/>
      <c r="L94" s="43"/>
      <c r="M94" s="201"/>
      <c r="N94" s="79"/>
      <c r="O94" s="79"/>
      <c r="P94" s="79"/>
      <c r="Q94" s="79"/>
      <c r="R94" s="79"/>
      <c r="S94" s="79"/>
      <c r="T94" s="80"/>
      <c r="AT94" s="17" t="s">
        <v>410</v>
      </c>
      <c r="AU94" s="17" t="s">
        <v>73</v>
      </c>
    </row>
    <row r="95" s="9" customFormat="1">
      <c r="B95" s="202"/>
      <c r="C95" s="203"/>
      <c r="D95" s="199" t="s">
        <v>171</v>
      </c>
      <c r="E95" s="204" t="s">
        <v>19</v>
      </c>
      <c r="F95" s="205" t="s">
        <v>412</v>
      </c>
      <c r="G95" s="203"/>
      <c r="H95" s="204" t="s">
        <v>19</v>
      </c>
      <c r="I95" s="206"/>
      <c r="J95" s="203"/>
      <c r="K95" s="203"/>
      <c r="L95" s="207"/>
      <c r="M95" s="208"/>
      <c r="N95" s="209"/>
      <c r="O95" s="209"/>
      <c r="P95" s="209"/>
      <c r="Q95" s="209"/>
      <c r="R95" s="209"/>
      <c r="S95" s="209"/>
      <c r="T95" s="210"/>
      <c r="AT95" s="211" t="s">
        <v>171</v>
      </c>
      <c r="AU95" s="211" t="s">
        <v>73</v>
      </c>
      <c r="AV95" s="9" t="s">
        <v>80</v>
      </c>
      <c r="AW95" s="9" t="s">
        <v>35</v>
      </c>
      <c r="AX95" s="9" t="s">
        <v>73</v>
      </c>
      <c r="AY95" s="211" t="s">
        <v>167</v>
      </c>
    </row>
    <row r="96" s="10" customFormat="1">
      <c r="B96" s="212"/>
      <c r="C96" s="213"/>
      <c r="D96" s="199" t="s">
        <v>171</v>
      </c>
      <c r="E96" s="214" t="s">
        <v>19</v>
      </c>
      <c r="F96" s="215" t="s">
        <v>413</v>
      </c>
      <c r="G96" s="213"/>
      <c r="H96" s="216">
        <v>3.4249999999999998</v>
      </c>
      <c r="I96" s="217"/>
      <c r="J96" s="213"/>
      <c r="K96" s="213"/>
      <c r="L96" s="218"/>
      <c r="M96" s="219"/>
      <c r="N96" s="220"/>
      <c r="O96" s="220"/>
      <c r="P96" s="220"/>
      <c r="Q96" s="220"/>
      <c r="R96" s="220"/>
      <c r="S96" s="220"/>
      <c r="T96" s="221"/>
      <c r="AT96" s="222" t="s">
        <v>171</v>
      </c>
      <c r="AU96" s="222" t="s">
        <v>73</v>
      </c>
      <c r="AV96" s="10" t="s">
        <v>82</v>
      </c>
      <c r="AW96" s="10" t="s">
        <v>35</v>
      </c>
      <c r="AX96" s="10" t="s">
        <v>73</v>
      </c>
      <c r="AY96" s="222" t="s">
        <v>167</v>
      </c>
    </row>
    <row r="97" s="9" customFormat="1">
      <c r="B97" s="202"/>
      <c r="C97" s="203"/>
      <c r="D97" s="199" t="s">
        <v>171</v>
      </c>
      <c r="E97" s="204" t="s">
        <v>19</v>
      </c>
      <c r="F97" s="205" t="s">
        <v>414</v>
      </c>
      <c r="G97" s="203"/>
      <c r="H97" s="204" t="s">
        <v>19</v>
      </c>
      <c r="I97" s="206"/>
      <c r="J97" s="203"/>
      <c r="K97" s="203"/>
      <c r="L97" s="207"/>
      <c r="M97" s="208"/>
      <c r="N97" s="209"/>
      <c r="O97" s="209"/>
      <c r="P97" s="209"/>
      <c r="Q97" s="209"/>
      <c r="R97" s="209"/>
      <c r="S97" s="209"/>
      <c r="T97" s="210"/>
      <c r="AT97" s="211" t="s">
        <v>171</v>
      </c>
      <c r="AU97" s="211" t="s">
        <v>73</v>
      </c>
      <c r="AV97" s="9" t="s">
        <v>80</v>
      </c>
      <c r="AW97" s="9" t="s">
        <v>35</v>
      </c>
      <c r="AX97" s="9" t="s">
        <v>73</v>
      </c>
      <c r="AY97" s="211" t="s">
        <v>167</v>
      </c>
    </row>
    <row r="98" s="10" customFormat="1">
      <c r="B98" s="212"/>
      <c r="C98" s="213"/>
      <c r="D98" s="199" t="s">
        <v>171</v>
      </c>
      <c r="E98" s="214" t="s">
        <v>19</v>
      </c>
      <c r="F98" s="215" t="s">
        <v>415</v>
      </c>
      <c r="G98" s="213"/>
      <c r="H98" s="216">
        <v>0.10000000000000001</v>
      </c>
      <c r="I98" s="217"/>
      <c r="J98" s="213"/>
      <c r="K98" s="213"/>
      <c r="L98" s="218"/>
      <c r="M98" s="219"/>
      <c r="N98" s="220"/>
      <c r="O98" s="220"/>
      <c r="P98" s="220"/>
      <c r="Q98" s="220"/>
      <c r="R98" s="220"/>
      <c r="S98" s="220"/>
      <c r="T98" s="221"/>
      <c r="AT98" s="222" t="s">
        <v>171</v>
      </c>
      <c r="AU98" s="222" t="s">
        <v>73</v>
      </c>
      <c r="AV98" s="10" t="s">
        <v>82</v>
      </c>
      <c r="AW98" s="10" t="s">
        <v>35</v>
      </c>
      <c r="AX98" s="10" t="s">
        <v>73</v>
      </c>
      <c r="AY98" s="222" t="s">
        <v>167</v>
      </c>
    </row>
    <row r="99" s="9" customFormat="1">
      <c r="B99" s="202"/>
      <c r="C99" s="203"/>
      <c r="D99" s="199" t="s">
        <v>171</v>
      </c>
      <c r="E99" s="204" t="s">
        <v>19</v>
      </c>
      <c r="F99" s="205" t="s">
        <v>416</v>
      </c>
      <c r="G99" s="203"/>
      <c r="H99" s="204" t="s">
        <v>19</v>
      </c>
      <c r="I99" s="206"/>
      <c r="J99" s="203"/>
      <c r="K99" s="203"/>
      <c r="L99" s="207"/>
      <c r="M99" s="208"/>
      <c r="N99" s="209"/>
      <c r="O99" s="209"/>
      <c r="P99" s="209"/>
      <c r="Q99" s="209"/>
      <c r="R99" s="209"/>
      <c r="S99" s="209"/>
      <c r="T99" s="210"/>
      <c r="AT99" s="211" t="s">
        <v>171</v>
      </c>
      <c r="AU99" s="211" t="s">
        <v>73</v>
      </c>
      <c r="AV99" s="9" t="s">
        <v>80</v>
      </c>
      <c r="AW99" s="9" t="s">
        <v>35</v>
      </c>
      <c r="AX99" s="9" t="s">
        <v>73</v>
      </c>
      <c r="AY99" s="211" t="s">
        <v>167</v>
      </c>
    </row>
    <row r="100" s="10" customFormat="1">
      <c r="B100" s="212"/>
      <c r="C100" s="213"/>
      <c r="D100" s="199" t="s">
        <v>171</v>
      </c>
      <c r="E100" s="214" t="s">
        <v>19</v>
      </c>
      <c r="F100" s="215" t="s">
        <v>417</v>
      </c>
      <c r="G100" s="213"/>
      <c r="H100" s="216">
        <v>3.1099999999999999</v>
      </c>
      <c r="I100" s="217"/>
      <c r="J100" s="213"/>
      <c r="K100" s="213"/>
      <c r="L100" s="218"/>
      <c r="M100" s="219"/>
      <c r="N100" s="220"/>
      <c r="O100" s="220"/>
      <c r="P100" s="220"/>
      <c r="Q100" s="220"/>
      <c r="R100" s="220"/>
      <c r="S100" s="220"/>
      <c r="T100" s="221"/>
      <c r="AT100" s="222" t="s">
        <v>171</v>
      </c>
      <c r="AU100" s="222" t="s">
        <v>73</v>
      </c>
      <c r="AV100" s="10" t="s">
        <v>82</v>
      </c>
      <c r="AW100" s="10" t="s">
        <v>35</v>
      </c>
      <c r="AX100" s="10" t="s">
        <v>73</v>
      </c>
      <c r="AY100" s="222" t="s">
        <v>167</v>
      </c>
    </row>
    <row r="101" s="9" customFormat="1">
      <c r="B101" s="202"/>
      <c r="C101" s="203"/>
      <c r="D101" s="199" t="s">
        <v>171</v>
      </c>
      <c r="E101" s="204" t="s">
        <v>19</v>
      </c>
      <c r="F101" s="205" t="s">
        <v>418</v>
      </c>
      <c r="G101" s="203"/>
      <c r="H101" s="204" t="s">
        <v>19</v>
      </c>
      <c r="I101" s="206"/>
      <c r="J101" s="203"/>
      <c r="K101" s="203"/>
      <c r="L101" s="207"/>
      <c r="M101" s="208"/>
      <c r="N101" s="209"/>
      <c r="O101" s="209"/>
      <c r="P101" s="209"/>
      <c r="Q101" s="209"/>
      <c r="R101" s="209"/>
      <c r="S101" s="209"/>
      <c r="T101" s="210"/>
      <c r="AT101" s="211" t="s">
        <v>171</v>
      </c>
      <c r="AU101" s="211" t="s">
        <v>73</v>
      </c>
      <c r="AV101" s="9" t="s">
        <v>80</v>
      </c>
      <c r="AW101" s="9" t="s">
        <v>35</v>
      </c>
      <c r="AX101" s="9" t="s">
        <v>73</v>
      </c>
      <c r="AY101" s="211" t="s">
        <v>167</v>
      </c>
    </row>
    <row r="102" s="10" customFormat="1">
      <c r="B102" s="212"/>
      <c r="C102" s="213"/>
      <c r="D102" s="199" t="s">
        <v>171</v>
      </c>
      <c r="E102" s="214" t="s">
        <v>19</v>
      </c>
      <c r="F102" s="215" t="s">
        <v>419</v>
      </c>
      <c r="G102" s="213"/>
      <c r="H102" s="216">
        <v>0.82499999999999996</v>
      </c>
      <c r="I102" s="217"/>
      <c r="J102" s="213"/>
      <c r="K102" s="213"/>
      <c r="L102" s="218"/>
      <c r="M102" s="219"/>
      <c r="N102" s="220"/>
      <c r="O102" s="220"/>
      <c r="P102" s="220"/>
      <c r="Q102" s="220"/>
      <c r="R102" s="220"/>
      <c r="S102" s="220"/>
      <c r="T102" s="221"/>
      <c r="AT102" s="222" t="s">
        <v>171</v>
      </c>
      <c r="AU102" s="222" t="s">
        <v>73</v>
      </c>
      <c r="AV102" s="10" t="s">
        <v>82</v>
      </c>
      <c r="AW102" s="10" t="s">
        <v>35</v>
      </c>
      <c r="AX102" s="10" t="s">
        <v>73</v>
      </c>
      <c r="AY102" s="222" t="s">
        <v>167</v>
      </c>
    </row>
    <row r="103" s="11" customFormat="1">
      <c r="B103" s="223"/>
      <c r="C103" s="224"/>
      <c r="D103" s="199" t="s">
        <v>171</v>
      </c>
      <c r="E103" s="225" t="s">
        <v>19</v>
      </c>
      <c r="F103" s="226" t="s">
        <v>184</v>
      </c>
      <c r="G103" s="224"/>
      <c r="H103" s="227">
        <v>7.46</v>
      </c>
      <c r="I103" s="228"/>
      <c r="J103" s="224"/>
      <c r="K103" s="224"/>
      <c r="L103" s="229"/>
      <c r="M103" s="230"/>
      <c r="N103" s="231"/>
      <c r="O103" s="231"/>
      <c r="P103" s="231"/>
      <c r="Q103" s="231"/>
      <c r="R103" s="231"/>
      <c r="S103" s="231"/>
      <c r="T103" s="232"/>
      <c r="AT103" s="233" t="s">
        <v>171</v>
      </c>
      <c r="AU103" s="233" t="s">
        <v>73</v>
      </c>
      <c r="AV103" s="11" t="s">
        <v>166</v>
      </c>
      <c r="AW103" s="11" t="s">
        <v>35</v>
      </c>
      <c r="AX103" s="11" t="s">
        <v>80</v>
      </c>
      <c r="AY103" s="233" t="s">
        <v>167</v>
      </c>
    </row>
    <row r="104" s="1" customFormat="1" ht="22.5" customHeight="1">
      <c r="B104" s="38"/>
      <c r="C104" s="187" t="s">
        <v>82</v>
      </c>
      <c r="D104" s="187" t="s">
        <v>161</v>
      </c>
      <c r="E104" s="188" t="s">
        <v>185</v>
      </c>
      <c r="F104" s="189" t="s">
        <v>186</v>
      </c>
      <c r="G104" s="190" t="s">
        <v>164</v>
      </c>
      <c r="H104" s="191">
        <v>7.46</v>
      </c>
      <c r="I104" s="192"/>
      <c r="J104" s="193">
        <f>ROUND(I104*H104,2)</f>
        <v>0</v>
      </c>
      <c r="K104" s="189" t="s">
        <v>165</v>
      </c>
      <c r="L104" s="43"/>
      <c r="M104" s="194" t="s">
        <v>19</v>
      </c>
      <c r="N104" s="195" t="s">
        <v>44</v>
      </c>
      <c r="O104" s="79"/>
      <c r="P104" s="196">
        <f>O104*H104</f>
        <v>0</v>
      </c>
      <c r="Q104" s="196">
        <v>0</v>
      </c>
      <c r="R104" s="196">
        <f>Q104*H104</f>
        <v>0</v>
      </c>
      <c r="S104" s="196">
        <v>0</v>
      </c>
      <c r="T104" s="197">
        <f>S104*H104</f>
        <v>0</v>
      </c>
      <c r="AR104" s="17" t="s">
        <v>166</v>
      </c>
      <c r="AT104" s="17" t="s">
        <v>161</v>
      </c>
      <c r="AU104" s="17" t="s">
        <v>73</v>
      </c>
      <c r="AY104" s="17" t="s">
        <v>167</v>
      </c>
      <c r="BE104" s="198">
        <f>IF(N104="základní",J104,0)</f>
        <v>0</v>
      </c>
      <c r="BF104" s="198">
        <f>IF(N104="snížená",J104,0)</f>
        <v>0</v>
      </c>
      <c r="BG104" s="198">
        <f>IF(N104="zákl. přenesená",J104,0)</f>
        <v>0</v>
      </c>
      <c r="BH104" s="198">
        <f>IF(N104="sníž. přenesená",J104,0)</f>
        <v>0</v>
      </c>
      <c r="BI104" s="198">
        <f>IF(N104="nulová",J104,0)</f>
        <v>0</v>
      </c>
      <c r="BJ104" s="17" t="s">
        <v>80</v>
      </c>
      <c r="BK104" s="198">
        <f>ROUND(I104*H104,2)</f>
        <v>0</v>
      </c>
      <c r="BL104" s="17" t="s">
        <v>166</v>
      </c>
      <c r="BM104" s="17" t="s">
        <v>420</v>
      </c>
    </row>
    <row r="105" s="1" customFormat="1">
      <c r="B105" s="38"/>
      <c r="C105" s="39"/>
      <c r="D105" s="199" t="s">
        <v>169</v>
      </c>
      <c r="E105" s="39"/>
      <c r="F105" s="200" t="s">
        <v>188</v>
      </c>
      <c r="G105" s="39"/>
      <c r="H105" s="39"/>
      <c r="I105" s="143"/>
      <c r="J105" s="39"/>
      <c r="K105" s="39"/>
      <c r="L105" s="43"/>
      <c r="M105" s="201"/>
      <c r="N105" s="79"/>
      <c r="O105" s="79"/>
      <c r="P105" s="79"/>
      <c r="Q105" s="79"/>
      <c r="R105" s="79"/>
      <c r="S105" s="79"/>
      <c r="T105" s="80"/>
      <c r="AT105" s="17" t="s">
        <v>169</v>
      </c>
      <c r="AU105" s="17" t="s">
        <v>73</v>
      </c>
    </row>
    <row r="106" s="1" customFormat="1">
      <c r="B106" s="38"/>
      <c r="C106" s="39"/>
      <c r="D106" s="199" t="s">
        <v>410</v>
      </c>
      <c r="E106" s="39"/>
      <c r="F106" s="200" t="s">
        <v>421</v>
      </c>
      <c r="G106" s="39"/>
      <c r="H106" s="39"/>
      <c r="I106" s="143"/>
      <c r="J106" s="39"/>
      <c r="K106" s="39"/>
      <c r="L106" s="43"/>
      <c r="M106" s="201"/>
      <c r="N106" s="79"/>
      <c r="O106" s="79"/>
      <c r="P106" s="79"/>
      <c r="Q106" s="79"/>
      <c r="R106" s="79"/>
      <c r="S106" s="79"/>
      <c r="T106" s="80"/>
      <c r="AT106" s="17" t="s">
        <v>410</v>
      </c>
      <c r="AU106" s="17" t="s">
        <v>73</v>
      </c>
    </row>
    <row r="107" s="1" customFormat="1" ht="33.75" customHeight="1">
      <c r="B107" s="38"/>
      <c r="C107" s="187" t="s">
        <v>89</v>
      </c>
      <c r="D107" s="187" t="s">
        <v>161</v>
      </c>
      <c r="E107" s="188" t="s">
        <v>190</v>
      </c>
      <c r="F107" s="189" t="s">
        <v>191</v>
      </c>
      <c r="G107" s="190" t="s">
        <v>192</v>
      </c>
      <c r="H107" s="191">
        <v>792</v>
      </c>
      <c r="I107" s="192"/>
      <c r="J107" s="193">
        <f>ROUND(I107*H107,2)</f>
        <v>0</v>
      </c>
      <c r="K107" s="189" t="s">
        <v>165</v>
      </c>
      <c r="L107" s="43"/>
      <c r="M107" s="194" t="s">
        <v>19</v>
      </c>
      <c r="N107" s="195" t="s">
        <v>44</v>
      </c>
      <c r="O107" s="79"/>
      <c r="P107" s="196">
        <f>O107*H107</f>
        <v>0</v>
      </c>
      <c r="Q107" s="196">
        <v>0</v>
      </c>
      <c r="R107" s="196">
        <f>Q107*H107</f>
        <v>0</v>
      </c>
      <c r="S107" s="196">
        <v>0</v>
      </c>
      <c r="T107" s="197">
        <f>S107*H107</f>
        <v>0</v>
      </c>
      <c r="AR107" s="17" t="s">
        <v>166</v>
      </c>
      <c r="AT107" s="17" t="s">
        <v>161</v>
      </c>
      <c r="AU107" s="17" t="s">
        <v>73</v>
      </c>
      <c r="AY107" s="17" t="s">
        <v>167</v>
      </c>
      <c r="BE107" s="198">
        <f>IF(N107="základní",J107,0)</f>
        <v>0</v>
      </c>
      <c r="BF107" s="198">
        <f>IF(N107="snížená",J107,0)</f>
        <v>0</v>
      </c>
      <c r="BG107" s="198">
        <f>IF(N107="zákl. přenesená",J107,0)</f>
        <v>0</v>
      </c>
      <c r="BH107" s="198">
        <f>IF(N107="sníž. přenesená",J107,0)</f>
        <v>0</v>
      </c>
      <c r="BI107" s="198">
        <f>IF(N107="nulová",J107,0)</f>
        <v>0</v>
      </c>
      <c r="BJ107" s="17" t="s">
        <v>80</v>
      </c>
      <c r="BK107" s="198">
        <f>ROUND(I107*H107,2)</f>
        <v>0</v>
      </c>
      <c r="BL107" s="17" t="s">
        <v>166</v>
      </c>
      <c r="BM107" s="17" t="s">
        <v>422</v>
      </c>
    </row>
    <row r="108" s="1" customFormat="1">
      <c r="B108" s="38"/>
      <c r="C108" s="39"/>
      <c r="D108" s="199" t="s">
        <v>169</v>
      </c>
      <c r="E108" s="39"/>
      <c r="F108" s="200" t="s">
        <v>194</v>
      </c>
      <c r="G108" s="39"/>
      <c r="H108" s="39"/>
      <c r="I108" s="143"/>
      <c r="J108" s="39"/>
      <c r="K108" s="39"/>
      <c r="L108" s="43"/>
      <c r="M108" s="201"/>
      <c r="N108" s="79"/>
      <c r="O108" s="79"/>
      <c r="P108" s="79"/>
      <c r="Q108" s="79"/>
      <c r="R108" s="79"/>
      <c r="S108" s="79"/>
      <c r="T108" s="80"/>
      <c r="AT108" s="17" t="s">
        <v>169</v>
      </c>
      <c r="AU108" s="17" t="s">
        <v>73</v>
      </c>
    </row>
    <row r="109" s="9" customFormat="1">
      <c r="B109" s="202"/>
      <c r="C109" s="203"/>
      <c r="D109" s="199" t="s">
        <v>171</v>
      </c>
      <c r="E109" s="204" t="s">
        <v>19</v>
      </c>
      <c r="F109" s="205" t="s">
        <v>423</v>
      </c>
      <c r="G109" s="203"/>
      <c r="H109" s="204" t="s">
        <v>19</v>
      </c>
      <c r="I109" s="206"/>
      <c r="J109" s="203"/>
      <c r="K109" s="203"/>
      <c r="L109" s="207"/>
      <c r="M109" s="208"/>
      <c r="N109" s="209"/>
      <c r="O109" s="209"/>
      <c r="P109" s="209"/>
      <c r="Q109" s="209"/>
      <c r="R109" s="209"/>
      <c r="S109" s="209"/>
      <c r="T109" s="210"/>
      <c r="AT109" s="211" t="s">
        <v>171</v>
      </c>
      <c r="AU109" s="211" t="s">
        <v>73</v>
      </c>
      <c r="AV109" s="9" t="s">
        <v>80</v>
      </c>
      <c r="AW109" s="9" t="s">
        <v>35</v>
      </c>
      <c r="AX109" s="9" t="s">
        <v>73</v>
      </c>
      <c r="AY109" s="211" t="s">
        <v>167</v>
      </c>
    </row>
    <row r="110" s="10" customFormat="1">
      <c r="B110" s="212"/>
      <c r="C110" s="213"/>
      <c r="D110" s="199" t="s">
        <v>171</v>
      </c>
      <c r="E110" s="214" t="s">
        <v>19</v>
      </c>
      <c r="F110" s="215" t="s">
        <v>424</v>
      </c>
      <c r="G110" s="213"/>
      <c r="H110" s="216">
        <v>792</v>
      </c>
      <c r="I110" s="217"/>
      <c r="J110" s="213"/>
      <c r="K110" s="213"/>
      <c r="L110" s="218"/>
      <c r="M110" s="219"/>
      <c r="N110" s="220"/>
      <c r="O110" s="220"/>
      <c r="P110" s="220"/>
      <c r="Q110" s="220"/>
      <c r="R110" s="220"/>
      <c r="S110" s="220"/>
      <c r="T110" s="221"/>
      <c r="AT110" s="222" t="s">
        <v>171</v>
      </c>
      <c r="AU110" s="222" t="s">
        <v>73</v>
      </c>
      <c r="AV110" s="10" t="s">
        <v>82</v>
      </c>
      <c r="AW110" s="10" t="s">
        <v>35</v>
      </c>
      <c r="AX110" s="10" t="s">
        <v>80</v>
      </c>
      <c r="AY110" s="222" t="s">
        <v>167</v>
      </c>
    </row>
    <row r="111" s="1" customFormat="1" ht="22.5" customHeight="1">
      <c r="B111" s="38"/>
      <c r="C111" s="234" t="s">
        <v>166</v>
      </c>
      <c r="D111" s="234" t="s">
        <v>197</v>
      </c>
      <c r="E111" s="235" t="s">
        <v>336</v>
      </c>
      <c r="F111" s="236" t="s">
        <v>337</v>
      </c>
      <c r="G111" s="237" t="s">
        <v>200</v>
      </c>
      <c r="H111" s="238">
        <v>1188</v>
      </c>
      <c r="I111" s="239"/>
      <c r="J111" s="240">
        <f>ROUND(I111*H111,2)</f>
        <v>0</v>
      </c>
      <c r="K111" s="236" t="s">
        <v>165</v>
      </c>
      <c r="L111" s="241"/>
      <c r="M111" s="242" t="s">
        <v>19</v>
      </c>
      <c r="N111" s="243" t="s">
        <v>44</v>
      </c>
      <c r="O111" s="79"/>
      <c r="P111" s="196">
        <f>O111*H111</f>
        <v>0</v>
      </c>
      <c r="Q111" s="196">
        <v>1</v>
      </c>
      <c r="R111" s="196">
        <f>Q111*H111</f>
        <v>1188</v>
      </c>
      <c r="S111" s="196">
        <v>0</v>
      </c>
      <c r="T111" s="197">
        <f>S111*H111</f>
        <v>0</v>
      </c>
      <c r="AR111" s="17" t="s">
        <v>201</v>
      </c>
      <c r="AT111" s="17" t="s">
        <v>197</v>
      </c>
      <c r="AU111" s="17" t="s">
        <v>73</v>
      </c>
      <c r="AY111" s="17" t="s">
        <v>167</v>
      </c>
      <c r="BE111" s="198">
        <f>IF(N111="základní",J111,0)</f>
        <v>0</v>
      </c>
      <c r="BF111" s="198">
        <f>IF(N111="snížená",J111,0)</f>
        <v>0</v>
      </c>
      <c r="BG111" s="198">
        <f>IF(N111="zákl. přenesená",J111,0)</f>
        <v>0</v>
      </c>
      <c r="BH111" s="198">
        <f>IF(N111="sníž. přenesená",J111,0)</f>
        <v>0</v>
      </c>
      <c r="BI111" s="198">
        <f>IF(N111="nulová",J111,0)</f>
        <v>0</v>
      </c>
      <c r="BJ111" s="17" t="s">
        <v>80</v>
      </c>
      <c r="BK111" s="198">
        <f>ROUND(I111*H111,2)</f>
        <v>0</v>
      </c>
      <c r="BL111" s="17" t="s">
        <v>166</v>
      </c>
      <c r="BM111" s="17" t="s">
        <v>425</v>
      </c>
    </row>
    <row r="112" s="10" customFormat="1">
      <c r="B112" s="212"/>
      <c r="C112" s="213"/>
      <c r="D112" s="199" t="s">
        <v>171</v>
      </c>
      <c r="E112" s="214" t="s">
        <v>19</v>
      </c>
      <c r="F112" s="215" t="s">
        <v>426</v>
      </c>
      <c r="G112" s="213"/>
      <c r="H112" s="216">
        <v>1188</v>
      </c>
      <c r="I112" s="217"/>
      <c r="J112" s="213"/>
      <c r="K112" s="213"/>
      <c r="L112" s="218"/>
      <c r="M112" s="219"/>
      <c r="N112" s="220"/>
      <c r="O112" s="220"/>
      <c r="P112" s="220"/>
      <c r="Q112" s="220"/>
      <c r="R112" s="220"/>
      <c r="S112" s="220"/>
      <c r="T112" s="221"/>
      <c r="AT112" s="222" t="s">
        <v>171</v>
      </c>
      <c r="AU112" s="222" t="s">
        <v>73</v>
      </c>
      <c r="AV112" s="10" t="s">
        <v>82</v>
      </c>
      <c r="AW112" s="10" t="s">
        <v>35</v>
      </c>
      <c r="AX112" s="10" t="s">
        <v>80</v>
      </c>
      <c r="AY112" s="222" t="s">
        <v>167</v>
      </c>
    </row>
    <row r="113" s="1" customFormat="1" ht="90" customHeight="1">
      <c r="B113" s="38"/>
      <c r="C113" s="187" t="s">
        <v>205</v>
      </c>
      <c r="D113" s="187" t="s">
        <v>161</v>
      </c>
      <c r="E113" s="188" t="s">
        <v>340</v>
      </c>
      <c r="F113" s="189" t="s">
        <v>341</v>
      </c>
      <c r="G113" s="190" t="s">
        <v>200</v>
      </c>
      <c r="H113" s="191">
        <v>1188</v>
      </c>
      <c r="I113" s="192"/>
      <c r="J113" s="193">
        <f>ROUND(I113*H113,2)</f>
        <v>0</v>
      </c>
      <c r="K113" s="189" t="s">
        <v>165</v>
      </c>
      <c r="L113" s="43"/>
      <c r="M113" s="194" t="s">
        <v>19</v>
      </c>
      <c r="N113" s="195" t="s">
        <v>44</v>
      </c>
      <c r="O113" s="79"/>
      <c r="P113" s="196">
        <f>O113*H113</f>
        <v>0</v>
      </c>
      <c r="Q113" s="196">
        <v>0</v>
      </c>
      <c r="R113" s="196">
        <f>Q113*H113</f>
        <v>0</v>
      </c>
      <c r="S113" s="196">
        <v>0</v>
      </c>
      <c r="T113" s="197">
        <f>S113*H113</f>
        <v>0</v>
      </c>
      <c r="AR113" s="17" t="s">
        <v>166</v>
      </c>
      <c r="AT113" s="17" t="s">
        <v>161</v>
      </c>
      <c r="AU113" s="17" t="s">
        <v>73</v>
      </c>
      <c r="AY113" s="17" t="s">
        <v>167</v>
      </c>
      <c r="BE113" s="198">
        <f>IF(N113="základní",J113,0)</f>
        <v>0</v>
      </c>
      <c r="BF113" s="198">
        <f>IF(N113="snížená",J113,0)</f>
        <v>0</v>
      </c>
      <c r="BG113" s="198">
        <f>IF(N113="zákl. přenesená",J113,0)</f>
        <v>0</v>
      </c>
      <c r="BH113" s="198">
        <f>IF(N113="sníž. přenesená",J113,0)</f>
        <v>0</v>
      </c>
      <c r="BI113" s="198">
        <f>IF(N113="nulová",J113,0)</f>
        <v>0</v>
      </c>
      <c r="BJ113" s="17" t="s">
        <v>80</v>
      </c>
      <c r="BK113" s="198">
        <f>ROUND(I113*H113,2)</f>
        <v>0</v>
      </c>
      <c r="BL113" s="17" t="s">
        <v>166</v>
      </c>
      <c r="BM113" s="17" t="s">
        <v>427</v>
      </c>
    </row>
    <row r="114" s="1" customFormat="1">
      <c r="B114" s="38"/>
      <c r="C114" s="39"/>
      <c r="D114" s="199" t="s">
        <v>169</v>
      </c>
      <c r="E114" s="39"/>
      <c r="F114" s="200" t="s">
        <v>209</v>
      </c>
      <c r="G114" s="39"/>
      <c r="H114" s="39"/>
      <c r="I114" s="143"/>
      <c r="J114" s="39"/>
      <c r="K114" s="39"/>
      <c r="L114" s="43"/>
      <c r="M114" s="201"/>
      <c r="N114" s="79"/>
      <c r="O114" s="79"/>
      <c r="P114" s="79"/>
      <c r="Q114" s="79"/>
      <c r="R114" s="79"/>
      <c r="S114" s="79"/>
      <c r="T114" s="80"/>
      <c r="AT114" s="17" t="s">
        <v>169</v>
      </c>
      <c r="AU114" s="17" t="s">
        <v>73</v>
      </c>
    </row>
    <row r="115" s="1" customFormat="1" ht="22.5" customHeight="1">
      <c r="B115" s="38"/>
      <c r="C115" s="187" t="s">
        <v>210</v>
      </c>
      <c r="D115" s="187" t="s">
        <v>161</v>
      </c>
      <c r="E115" s="188" t="s">
        <v>211</v>
      </c>
      <c r="F115" s="189" t="s">
        <v>212</v>
      </c>
      <c r="G115" s="190" t="s">
        <v>213</v>
      </c>
      <c r="H115" s="191">
        <v>150</v>
      </c>
      <c r="I115" s="192"/>
      <c r="J115" s="193">
        <f>ROUND(I115*H115,2)</f>
        <v>0</v>
      </c>
      <c r="K115" s="189" t="s">
        <v>165</v>
      </c>
      <c r="L115" s="43"/>
      <c r="M115" s="194" t="s">
        <v>19</v>
      </c>
      <c r="N115" s="195" t="s">
        <v>44</v>
      </c>
      <c r="O115" s="79"/>
      <c r="P115" s="196">
        <f>O115*H115</f>
        <v>0</v>
      </c>
      <c r="Q115" s="196">
        <v>0</v>
      </c>
      <c r="R115" s="196">
        <f>Q115*H115</f>
        <v>0</v>
      </c>
      <c r="S115" s="196">
        <v>0</v>
      </c>
      <c r="T115" s="197">
        <f>S115*H115</f>
        <v>0</v>
      </c>
      <c r="AR115" s="17" t="s">
        <v>166</v>
      </c>
      <c r="AT115" s="17" t="s">
        <v>161</v>
      </c>
      <c r="AU115" s="17" t="s">
        <v>73</v>
      </c>
      <c r="AY115" s="17" t="s">
        <v>167</v>
      </c>
      <c r="BE115" s="198">
        <f>IF(N115="základní",J115,0)</f>
        <v>0</v>
      </c>
      <c r="BF115" s="198">
        <f>IF(N115="snížená",J115,0)</f>
        <v>0</v>
      </c>
      <c r="BG115" s="198">
        <f>IF(N115="zákl. přenesená",J115,0)</f>
        <v>0</v>
      </c>
      <c r="BH115" s="198">
        <f>IF(N115="sníž. přenesená",J115,0)</f>
        <v>0</v>
      </c>
      <c r="BI115" s="198">
        <f>IF(N115="nulová",J115,0)</f>
        <v>0</v>
      </c>
      <c r="BJ115" s="17" t="s">
        <v>80</v>
      </c>
      <c r="BK115" s="198">
        <f>ROUND(I115*H115,2)</f>
        <v>0</v>
      </c>
      <c r="BL115" s="17" t="s">
        <v>166</v>
      </c>
      <c r="BM115" s="17" t="s">
        <v>428</v>
      </c>
    </row>
    <row r="116" s="1" customFormat="1">
      <c r="B116" s="38"/>
      <c r="C116" s="39"/>
      <c r="D116" s="199" t="s">
        <v>169</v>
      </c>
      <c r="E116" s="39"/>
      <c r="F116" s="200" t="s">
        <v>215</v>
      </c>
      <c r="G116" s="39"/>
      <c r="H116" s="39"/>
      <c r="I116" s="143"/>
      <c r="J116" s="39"/>
      <c r="K116" s="39"/>
      <c r="L116" s="43"/>
      <c r="M116" s="201"/>
      <c r="N116" s="79"/>
      <c r="O116" s="79"/>
      <c r="P116" s="79"/>
      <c r="Q116" s="79"/>
      <c r="R116" s="79"/>
      <c r="S116" s="79"/>
      <c r="T116" s="80"/>
      <c r="AT116" s="17" t="s">
        <v>169</v>
      </c>
      <c r="AU116" s="17" t="s">
        <v>73</v>
      </c>
    </row>
    <row r="117" s="10" customFormat="1">
      <c r="B117" s="212"/>
      <c r="C117" s="213"/>
      <c r="D117" s="199" t="s">
        <v>171</v>
      </c>
      <c r="E117" s="214" t="s">
        <v>19</v>
      </c>
      <c r="F117" s="215" t="s">
        <v>216</v>
      </c>
      <c r="G117" s="213"/>
      <c r="H117" s="216">
        <v>150</v>
      </c>
      <c r="I117" s="217"/>
      <c r="J117" s="213"/>
      <c r="K117" s="213"/>
      <c r="L117" s="218"/>
      <c r="M117" s="219"/>
      <c r="N117" s="220"/>
      <c r="O117" s="220"/>
      <c r="P117" s="220"/>
      <c r="Q117" s="220"/>
      <c r="R117" s="220"/>
      <c r="S117" s="220"/>
      <c r="T117" s="221"/>
      <c r="AT117" s="222" t="s">
        <v>171</v>
      </c>
      <c r="AU117" s="222" t="s">
        <v>73</v>
      </c>
      <c r="AV117" s="10" t="s">
        <v>82</v>
      </c>
      <c r="AW117" s="10" t="s">
        <v>35</v>
      </c>
      <c r="AX117" s="10" t="s">
        <v>80</v>
      </c>
      <c r="AY117" s="222" t="s">
        <v>167</v>
      </c>
    </row>
    <row r="118" s="1" customFormat="1" ht="22.5" customHeight="1">
      <c r="B118" s="38"/>
      <c r="C118" s="187" t="s">
        <v>217</v>
      </c>
      <c r="D118" s="187" t="s">
        <v>161</v>
      </c>
      <c r="E118" s="188" t="s">
        <v>218</v>
      </c>
      <c r="F118" s="189" t="s">
        <v>219</v>
      </c>
      <c r="G118" s="190" t="s">
        <v>213</v>
      </c>
      <c r="H118" s="191">
        <v>13.199999999999999</v>
      </c>
      <c r="I118" s="192"/>
      <c r="J118" s="193">
        <f>ROUND(I118*H118,2)</f>
        <v>0</v>
      </c>
      <c r="K118" s="189" t="s">
        <v>19</v>
      </c>
      <c r="L118" s="43"/>
      <c r="M118" s="194" t="s">
        <v>19</v>
      </c>
      <c r="N118" s="195" t="s">
        <v>44</v>
      </c>
      <c r="O118" s="79"/>
      <c r="P118" s="196">
        <f>O118*H118</f>
        <v>0</v>
      </c>
      <c r="Q118" s="196">
        <v>0</v>
      </c>
      <c r="R118" s="196">
        <f>Q118*H118</f>
        <v>0</v>
      </c>
      <c r="S118" s="196">
        <v>0</v>
      </c>
      <c r="T118" s="197">
        <f>S118*H118</f>
        <v>0</v>
      </c>
      <c r="AR118" s="17" t="s">
        <v>166</v>
      </c>
      <c r="AT118" s="17" t="s">
        <v>161</v>
      </c>
      <c r="AU118" s="17" t="s">
        <v>73</v>
      </c>
      <c r="AY118" s="17" t="s">
        <v>167</v>
      </c>
      <c r="BE118" s="198">
        <f>IF(N118="základní",J118,0)</f>
        <v>0</v>
      </c>
      <c r="BF118" s="198">
        <f>IF(N118="snížená",J118,0)</f>
        <v>0</v>
      </c>
      <c r="BG118" s="198">
        <f>IF(N118="zákl. přenesená",J118,0)</f>
        <v>0</v>
      </c>
      <c r="BH118" s="198">
        <f>IF(N118="sníž. přenesená",J118,0)</f>
        <v>0</v>
      </c>
      <c r="BI118" s="198">
        <f>IF(N118="nulová",J118,0)</f>
        <v>0</v>
      </c>
      <c r="BJ118" s="17" t="s">
        <v>80</v>
      </c>
      <c r="BK118" s="198">
        <f>ROUND(I118*H118,2)</f>
        <v>0</v>
      </c>
      <c r="BL118" s="17" t="s">
        <v>166</v>
      </c>
      <c r="BM118" s="17" t="s">
        <v>429</v>
      </c>
    </row>
    <row r="119" s="9" customFormat="1">
      <c r="B119" s="202"/>
      <c r="C119" s="203"/>
      <c r="D119" s="199" t="s">
        <v>171</v>
      </c>
      <c r="E119" s="204" t="s">
        <v>19</v>
      </c>
      <c r="F119" s="205" t="s">
        <v>430</v>
      </c>
      <c r="G119" s="203"/>
      <c r="H119" s="204" t="s">
        <v>19</v>
      </c>
      <c r="I119" s="206"/>
      <c r="J119" s="203"/>
      <c r="K119" s="203"/>
      <c r="L119" s="207"/>
      <c r="M119" s="208"/>
      <c r="N119" s="209"/>
      <c r="O119" s="209"/>
      <c r="P119" s="209"/>
      <c r="Q119" s="209"/>
      <c r="R119" s="209"/>
      <c r="S119" s="209"/>
      <c r="T119" s="210"/>
      <c r="AT119" s="211" t="s">
        <v>171</v>
      </c>
      <c r="AU119" s="211" t="s">
        <v>73</v>
      </c>
      <c r="AV119" s="9" t="s">
        <v>80</v>
      </c>
      <c r="AW119" s="9" t="s">
        <v>35</v>
      </c>
      <c r="AX119" s="9" t="s">
        <v>73</v>
      </c>
      <c r="AY119" s="211" t="s">
        <v>167</v>
      </c>
    </row>
    <row r="120" s="10" customFormat="1">
      <c r="B120" s="212"/>
      <c r="C120" s="213"/>
      <c r="D120" s="199" t="s">
        <v>171</v>
      </c>
      <c r="E120" s="214" t="s">
        <v>19</v>
      </c>
      <c r="F120" s="215" t="s">
        <v>431</v>
      </c>
      <c r="G120" s="213"/>
      <c r="H120" s="216">
        <v>13.199999999999999</v>
      </c>
      <c r="I120" s="217"/>
      <c r="J120" s="213"/>
      <c r="K120" s="213"/>
      <c r="L120" s="218"/>
      <c r="M120" s="219"/>
      <c r="N120" s="220"/>
      <c r="O120" s="220"/>
      <c r="P120" s="220"/>
      <c r="Q120" s="220"/>
      <c r="R120" s="220"/>
      <c r="S120" s="220"/>
      <c r="T120" s="221"/>
      <c r="AT120" s="222" t="s">
        <v>171</v>
      </c>
      <c r="AU120" s="222" t="s">
        <v>73</v>
      </c>
      <c r="AV120" s="10" t="s">
        <v>82</v>
      </c>
      <c r="AW120" s="10" t="s">
        <v>35</v>
      </c>
      <c r="AX120" s="10" t="s">
        <v>80</v>
      </c>
      <c r="AY120" s="222" t="s">
        <v>167</v>
      </c>
    </row>
    <row r="121" s="1" customFormat="1" ht="22.5" customHeight="1">
      <c r="B121" s="38"/>
      <c r="C121" s="187" t="s">
        <v>201</v>
      </c>
      <c r="D121" s="187" t="s">
        <v>161</v>
      </c>
      <c r="E121" s="188" t="s">
        <v>224</v>
      </c>
      <c r="F121" s="189" t="s">
        <v>225</v>
      </c>
      <c r="G121" s="190" t="s">
        <v>213</v>
      </c>
      <c r="H121" s="191">
        <v>13.199999999999999</v>
      </c>
      <c r="I121" s="192"/>
      <c r="J121" s="193">
        <f>ROUND(I121*H121,2)</f>
        <v>0</v>
      </c>
      <c r="K121" s="189" t="s">
        <v>19</v>
      </c>
      <c r="L121" s="43"/>
      <c r="M121" s="194" t="s">
        <v>19</v>
      </c>
      <c r="N121" s="195" t="s">
        <v>44</v>
      </c>
      <c r="O121" s="79"/>
      <c r="P121" s="196">
        <f>O121*H121</f>
        <v>0</v>
      </c>
      <c r="Q121" s="196">
        <v>0</v>
      </c>
      <c r="R121" s="196">
        <f>Q121*H121</f>
        <v>0</v>
      </c>
      <c r="S121" s="196">
        <v>0</v>
      </c>
      <c r="T121" s="197">
        <f>S121*H121</f>
        <v>0</v>
      </c>
      <c r="AR121" s="17" t="s">
        <v>166</v>
      </c>
      <c r="AT121" s="17" t="s">
        <v>161</v>
      </c>
      <c r="AU121" s="17" t="s">
        <v>73</v>
      </c>
      <c r="AY121" s="17" t="s">
        <v>167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7" t="s">
        <v>80</v>
      </c>
      <c r="BK121" s="198">
        <f>ROUND(I121*H121,2)</f>
        <v>0</v>
      </c>
      <c r="BL121" s="17" t="s">
        <v>166</v>
      </c>
      <c r="BM121" s="17" t="s">
        <v>432</v>
      </c>
    </row>
    <row r="122" s="9" customFormat="1">
      <c r="B122" s="202"/>
      <c r="C122" s="203"/>
      <c r="D122" s="199" t="s">
        <v>171</v>
      </c>
      <c r="E122" s="204" t="s">
        <v>19</v>
      </c>
      <c r="F122" s="205" t="s">
        <v>430</v>
      </c>
      <c r="G122" s="203"/>
      <c r="H122" s="204" t="s">
        <v>19</v>
      </c>
      <c r="I122" s="206"/>
      <c r="J122" s="203"/>
      <c r="K122" s="203"/>
      <c r="L122" s="207"/>
      <c r="M122" s="208"/>
      <c r="N122" s="209"/>
      <c r="O122" s="209"/>
      <c r="P122" s="209"/>
      <c r="Q122" s="209"/>
      <c r="R122" s="209"/>
      <c r="S122" s="209"/>
      <c r="T122" s="210"/>
      <c r="AT122" s="211" t="s">
        <v>171</v>
      </c>
      <c r="AU122" s="211" t="s">
        <v>73</v>
      </c>
      <c r="AV122" s="9" t="s">
        <v>80</v>
      </c>
      <c r="AW122" s="9" t="s">
        <v>35</v>
      </c>
      <c r="AX122" s="9" t="s">
        <v>73</v>
      </c>
      <c r="AY122" s="211" t="s">
        <v>167</v>
      </c>
    </row>
    <row r="123" s="10" customFormat="1">
      <c r="B123" s="212"/>
      <c r="C123" s="213"/>
      <c r="D123" s="199" t="s">
        <v>171</v>
      </c>
      <c r="E123" s="214" t="s">
        <v>19</v>
      </c>
      <c r="F123" s="215" t="s">
        <v>431</v>
      </c>
      <c r="G123" s="213"/>
      <c r="H123" s="216">
        <v>13.199999999999999</v>
      </c>
      <c r="I123" s="217"/>
      <c r="J123" s="213"/>
      <c r="K123" s="213"/>
      <c r="L123" s="218"/>
      <c r="M123" s="219"/>
      <c r="N123" s="220"/>
      <c r="O123" s="220"/>
      <c r="P123" s="220"/>
      <c r="Q123" s="220"/>
      <c r="R123" s="220"/>
      <c r="S123" s="220"/>
      <c r="T123" s="221"/>
      <c r="AT123" s="222" t="s">
        <v>171</v>
      </c>
      <c r="AU123" s="222" t="s">
        <v>73</v>
      </c>
      <c r="AV123" s="10" t="s">
        <v>82</v>
      </c>
      <c r="AW123" s="10" t="s">
        <v>35</v>
      </c>
      <c r="AX123" s="10" t="s">
        <v>80</v>
      </c>
      <c r="AY123" s="222" t="s">
        <v>167</v>
      </c>
    </row>
    <row r="124" s="1" customFormat="1" ht="33.75" customHeight="1">
      <c r="B124" s="38"/>
      <c r="C124" s="187" t="s">
        <v>228</v>
      </c>
      <c r="D124" s="187" t="s">
        <v>161</v>
      </c>
      <c r="E124" s="188" t="s">
        <v>281</v>
      </c>
      <c r="F124" s="189" t="s">
        <v>282</v>
      </c>
      <c r="G124" s="190" t="s">
        <v>236</v>
      </c>
      <c r="H124" s="191">
        <v>40</v>
      </c>
      <c r="I124" s="192"/>
      <c r="J124" s="193">
        <f>ROUND(I124*H124,2)</f>
        <v>0</v>
      </c>
      <c r="K124" s="189" t="s">
        <v>165</v>
      </c>
      <c r="L124" s="43"/>
      <c r="M124" s="194" t="s">
        <v>19</v>
      </c>
      <c r="N124" s="195" t="s">
        <v>44</v>
      </c>
      <c r="O124" s="79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AR124" s="17" t="s">
        <v>166</v>
      </c>
      <c r="AT124" s="17" t="s">
        <v>161</v>
      </c>
      <c r="AU124" s="17" t="s">
        <v>73</v>
      </c>
      <c r="AY124" s="17" t="s">
        <v>167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7" t="s">
        <v>80</v>
      </c>
      <c r="BK124" s="198">
        <f>ROUND(I124*H124,2)</f>
        <v>0</v>
      </c>
      <c r="BL124" s="17" t="s">
        <v>166</v>
      </c>
      <c r="BM124" s="17" t="s">
        <v>433</v>
      </c>
    </row>
    <row r="125" s="1" customFormat="1">
      <c r="B125" s="38"/>
      <c r="C125" s="39"/>
      <c r="D125" s="199" t="s">
        <v>169</v>
      </c>
      <c r="E125" s="39"/>
      <c r="F125" s="200" t="s">
        <v>284</v>
      </c>
      <c r="G125" s="39"/>
      <c r="H125" s="39"/>
      <c r="I125" s="143"/>
      <c r="J125" s="39"/>
      <c r="K125" s="39"/>
      <c r="L125" s="43"/>
      <c r="M125" s="201"/>
      <c r="N125" s="79"/>
      <c r="O125" s="79"/>
      <c r="P125" s="79"/>
      <c r="Q125" s="79"/>
      <c r="R125" s="79"/>
      <c r="S125" s="79"/>
      <c r="T125" s="80"/>
      <c r="AT125" s="17" t="s">
        <v>169</v>
      </c>
      <c r="AU125" s="17" t="s">
        <v>73</v>
      </c>
    </row>
    <row r="126" s="10" customFormat="1">
      <c r="B126" s="212"/>
      <c r="C126" s="213"/>
      <c r="D126" s="199" t="s">
        <v>171</v>
      </c>
      <c r="E126" s="214" t="s">
        <v>19</v>
      </c>
      <c r="F126" s="215" t="s">
        <v>434</v>
      </c>
      <c r="G126" s="213"/>
      <c r="H126" s="216">
        <v>40</v>
      </c>
      <c r="I126" s="217"/>
      <c r="J126" s="213"/>
      <c r="K126" s="213"/>
      <c r="L126" s="218"/>
      <c r="M126" s="219"/>
      <c r="N126" s="220"/>
      <c r="O126" s="220"/>
      <c r="P126" s="220"/>
      <c r="Q126" s="220"/>
      <c r="R126" s="220"/>
      <c r="S126" s="220"/>
      <c r="T126" s="221"/>
      <c r="AT126" s="222" t="s">
        <v>171</v>
      </c>
      <c r="AU126" s="222" t="s">
        <v>73</v>
      </c>
      <c r="AV126" s="10" t="s">
        <v>82</v>
      </c>
      <c r="AW126" s="10" t="s">
        <v>35</v>
      </c>
      <c r="AX126" s="10" t="s">
        <v>80</v>
      </c>
      <c r="AY126" s="222" t="s">
        <v>167</v>
      </c>
    </row>
    <row r="127" s="1" customFormat="1" ht="22.5" customHeight="1">
      <c r="B127" s="38"/>
      <c r="C127" s="234" t="s">
        <v>115</v>
      </c>
      <c r="D127" s="234" t="s">
        <v>197</v>
      </c>
      <c r="E127" s="235" t="s">
        <v>286</v>
      </c>
      <c r="F127" s="236" t="s">
        <v>287</v>
      </c>
      <c r="G127" s="237" t="s">
        <v>288</v>
      </c>
      <c r="H127" s="238">
        <v>40</v>
      </c>
      <c r="I127" s="239"/>
      <c r="J127" s="240">
        <f>ROUND(I127*H127,2)</f>
        <v>0</v>
      </c>
      <c r="K127" s="236" t="s">
        <v>165</v>
      </c>
      <c r="L127" s="241"/>
      <c r="M127" s="242" t="s">
        <v>19</v>
      </c>
      <c r="N127" s="243" t="s">
        <v>44</v>
      </c>
      <c r="O127" s="79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AR127" s="17" t="s">
        <v>201</v>
      </c>
      <c r="AT127" s="17" t="s">
        <v>197</v>
      </c>
      <c r="AU127" s="17" t="s">
        <v>73</v>
      </c>
      <c r="AY127" s="17" t="s">
        <v>167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7" t="s">
        <v>80</v>
      </c>
      <c r="BK127" s="198">
        <f>ROUND(I127*H127,2)</f>
        <v>0</v>
      </c>
      <c r="BL127" s="17" t="s">
        <v>166</v>
      </c>
      <c r="BM127" s="17" t="s">
        <v>435</v>
      </c>
    </row>
    <row r="128" s="9" customFormat="1">
      <c r="B128" s="202"/>
      <c r="C128" s="203"/>
      <c r="D128" s="199" t="s">
        <v>171</v>
      </c>
      <c r="E128" s="204" t="s">
        <v>19</v>
      </c>
      <c r="F128" s="205" t="s">
        <v>290</v>
      </c>
      <c r="G128" s="203"/>
      <c r="H128" s="204" t="s">
        <v>19</v>
      </c>
      <c r="I128" s="206"/>
      <c r="J128" s="203"/>
      <c r="K128" s="203"/>
      <c r="L128" s="207"/>
      <c r="M128" s="208"/>
      <c r="N128" s="209"/>
      <c r="O128" s="209"/>
      <c r="P128" s="209"/>
      <c r="Q128" s="209"/>
      <c r="R128" s="209"/>
      <c r="S128" s="209"/>
      <c r="T128" s="210"/>
      <c r="AT128" s="211" t="s">
        <v>171</v>
      </c>
      <c r="AU128" s="211" t="s">
        <v>73</v>
      </c>
      <c r="AV128" s="9" t="s">
        <v>80</v>
      </c>
      <c r="AW128" s="9" t="s">
        <v>35</v>
      </c>
      <c r="AX128" s="9" t="s">
        <v>73</v>
      </c>
      <c r="AY128" s="211" t="s">
        <v>167</v>
      </c>
    </row>
    <row r="129" s="10" customFormat="1">
      <c r="B129" s="212"/>
      <c r="C129" s="213"/>
      <c r="D129" s="199" t="s">
        <v>171</v>
      </c>
      <c r="E129" s="214" t="s">
        <v>19</v>
      </c>
      <c r="F129" s="215" t="s">
        <v>436</v>
      </c>
      <c r="G129" s="213"/>
      <c r="H129" s="216">
        <v>40</v>
      </c>
      <c r="I129" s="217"/>
      <c r="J129" s="213"/>
      <c r="K129" s="213"/>
      <c r="L129" s="218"/>
      <c r="M129" s="219"/>
      <c r="N129" s="220"/>
      <c r="O129" s="220"/>
      <c r="P129" s="220"/>
      <c r="Q129" s="220"/>
      <c r="R129" s="220"/>
      <c r="S129" s="220"/>
      <c r="T129" s="221"/>
      <c r="AT129" s="222" t="s">
        <v>171</v>
      </c>
      <c r="AU129" s="222" t="s">
        <v>73</v>
      </c>
      <c r="AV129" s="10" t="s">
        <v>82</v>
      </c>
      <c r="AW129" s="10" t="s">
        <v>35</v>
      </c>
      <c r="AX129" s="10" t="s">
        <v>80</v>
      </c>
      <c r="AY129" s="222" t="s">
        <v>167</v>
      </c>
    </row>
    <row r="130" s="1" customFormat="1" ht="33.75" customHeight="1">
      <c r="B130" s="38"/>
      <c r="C130" s="187" t="s">
        <v>238</v>
      </c>
      <c r="D130" s="187" t="s">
        <v>161</v>
      </c>
      <c r="E130" s="188" t="s">
        <v>229</v>
      </c>
      <c r="F130" s="189" t="s">
        <v>230</v>
      </c>
      <c r="G130" s="190" t="s">
        <v>231</v>
      </c>
      <c r="H130" s="191">
        <v>80</v>
      </c>
      <c r="I130" s="192"/>
      <c r="J130" s="193">
        <f>ROUND(I130*H130,2)</f>
        <v>0</v>
      </c>
      <c r="K130" s="189" t="s">
        <v>165</v>
      </c>
      <c r="L130" s="43"/>
      <c r="M130" s="194" t="s">
        <v>19</v>
      </c>
      <c r="N130" s="195" t="s">
        <v>44</v>
      </c>
      <c r="O130" s="79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AR130" s="17" t="s">
        <v>166</v>
      </c>
      <c r="AT130" s="17" t="s">
        <v>161</v>
      </c>
      <c r="AU130" s="17" t="s">
        <v>73</v>
      </c>
      <c r="AY130" s="17" t="s">
        <v>167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7" t="s">
        <v>80</v>
      </c>
      <c r="BK130" s="198">
        <f>ROUND(I130*H130,2)</f>
        <v>0</v>
      </c>
      <c r="BL130" s="17" t="s">
        <v>166</v>
      </c>
      <c r="BM130" s="17" t="s">
        <v>437</v>
      </c>
    </row>
    <row r="131" s="1" customFormat="1">
      <c r="B131" s="38"/>
      <c r="C131" s="39"/>
      <c r="D131" s="199" t="s">
        <v>169</v>
      </c>
      <c r="E131" s="39"/>
      <c r="F131" s="200" t="s">
        <v>233</v>
      </c>
      <c r="G131" s="39"/>
      <c r="H131" s="39"/>
      <c r="I131" s="143"/>
      <c r="J131" s="39"/>
      <c r="K131" s="39"/>
      <c r="L131" s="43"/>
      <c r="M131" s="201"/>
      <c r="N131" s="79"/>
      <c r="O131" s="79"/>
      <c r="P131" s="79"/>
      <c r="Q131" s="79"/>
      <c r="R131" s="79"/>
      <c r="S131" s="79"/>
      <c r="T131" s="80"/>
      <c r="AT131" s="17" t="s">
        <v>169</v>
      </c>
      <c r="AU131" s="17" t="s">
        <v>73</v>
      </c>
    </row>
    <row r="132" s="1" customFormat="1" ht="22.5" customHeight="1">
      <c r="B132" s="38"/>
      <c r="C132" s="234" t="s">
        <v>242</v>
      </c>
      <c r="D132" s="234" t="s">
        <v>197</v>
      </c>
      <c r="E132" s="235" t="s">
        <v>234</v>
      </c>
      <c r="F132" s="236" t="s">
        <v>235</v>
      </c>
      <c r="G132" s="237" t="s">
        <v>236</v>
      </c>
      <c r="H132" s="238">
        <v>160</v>
      </c>
      <c r="I132" s="239"/>
      <c r="J132" s="240">
        <f>ROUND(I132*H132,2)</f>
        <v>0</v>
      </c>
      <c r="K132" s="236" t="s">
        <v>165</v>
      </c>
      <c r="L132" s="241"/>
      <c r="M132" s="242" t="s">
        <v>19</v>
      </c>
      <c r="N132" s="243" t="s">
        <v>44</v>
      </c>
      <c r="O132" s="79"/>
      <c r="P132" s="196">
        <f>O132*H132</f>
        <v>0</v>
      </c>
      <c r="Q132" s="196">
        <v>0.0010499999999999999</v>
      </c>
      <c r="R132" s="196">
        <f>Q132*H132</f>
        <v>0.16799999999999998</v>
      </c>
      <c r="S132" s="196">
        <v>0</v>
      </c>
      <c r="T132" s="197">
        <f>S132*H132</f>
        <v>0</v>
      </c>
      <c r="AR132" s="17" t="s">
        <v>201</v>
      </c>
      <c r="AT132" s="17" t="s">
        <v>197</v>
      </c>
      <c r="AU132" s="17" t="s">
        <v>73</v>
      </c>
      <c r="AY132" s="17" t="s">
        <v>167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7" t="s">
        <v>80</v>
      </c>
      <c r="BK132" s="198">
        <f>ROUND(I132*H132,2)</f>
        <v>0</v>
      </c>
      <c r="BL132" s="17" t="s">
        <v>166</v>
      </c>
      <c r="BM132" s="17" t="s">
        <v>438</v>
      </c>
    </row>
    <row r="133" s="1" customFormat="1" ht="22.5" customHeight="1">
      <c r="B133" s="38"/>
      <c r="C133" s="234" t="s">
        <v>298</v>
      </c>
      <c r="D133" s="234" t="s">
        <v>197</v>
      </c>
      <c r="E133" s="235" t="s">
        <v>239</v>
      </c>
      <c r="F133" s="236" t="s">
        <v>240</v>
      </c>
      <c r="G133" s="237" t="s">
        <v>236</v>
      </c>
      <c r="H133" s="238">
        <v>80</v>
      </c>
      <c r="I133" s="239"/>
      <c r="J133" s="240">
        <f>ROUND(I133*H133,2)</f>
        <v>0</v>
      </c>
      <c r="K133" s="236" t="s">
        <v>165</v>
      </c>
      <c r="L133" s="241"/>
      <c r="M133" s="242" t="s">
        <v>19</v>
      </c>
      <c r="N133" s="243" t="s">
        <v>44</v>
      </c>
      <c r="O133" s="79"/>
      <c r="P133" s="196">
        <f>O133*H133</f>
        <v>0</v>
      </c>
      <c r="Q133" s="196">
        <v>0.00018000000000000001</v>
      </c>
      <c r="R133" s="196">
        <f>Q133*H133</f>
        <v>0.014400000000000001</v>
      </c>
      <c r="S133" s="196">
        <v>0</v>
      </c>
      <c r="T133" s="197">
        <f>S133*H133</f>
        <v>0</v>
      </c>
      <c r="AR133" s="17" t="s">
        <v>201</v>
      </c>
      <c r="AT133" s="17" t="s">
        <v>197</v>
      </c>
      <c r="AU133" s="17" t="s">
        <v>73</v>
      </c>
      <c r="AY133" s="17" t="s">
        <v>167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7" t="s">
        <v>80</v>
      </c>
      <c r="BK133" s="198">
        <f>ROUND(I133*H133,2)</f>
        <v>0</v>
      </c>
      <c r="BL133" s="17" t="s">
        <v>166</v>
      </c>
      <c r="BM133" s="17" t="s">
        <v>439</v>
      </c>
    </row>
    <row r="134" s="1" customFormat="1" ht="22.5" customHeight="1">
      <c r="B134" s="38"/>
      <c r="C134" s="187" t="s">
        <v>306</v>
      </c>
      <c r="D134" s="187" t="s">
        <v>161</v>
      </c>
      <c r="E134" s="188" t="s">
        <v>292</v>
      </c>
      <c r="F134" s="189" t="s">
        <v>293</v>
      </c>
      <c r="G134" s="190" t="s">
        <v>236</v>
      </c>
      <c r="H134" s="191">
        <v>190</v>
      </c>
      <c r="I134" s="192"/>
      <c r="J134" s="193">
        <f>ROUND(I134*H134,2)</f>
        <v>0</v>
      </c>
      <c r="K134" s="189" t="s">
        <v>165</v>
      </c>
      <c r="L134" s="43"/>
      <c r="M134" s="194" t="s">
        <v>19</v>
      </c>
      <c r="N134" s="195" t="s">
        <v>44</v>
      </c>
      <c r="O134" s="79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AR134" s="17" t="s">
        <v>166</v>
      </c>
      <c r="AT134" s="17" t="s">
        <v>161</v>
      </c>
      <c r="AU134" s="17" t="s">
        <v>73</v>
      </c>
      <c r="AY134" s="17" t="s">
        <v>167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7" t="s">
        <v>80</v>
      </c>
      <c r="BK134" s="198">
        <f>ROUND(I134*H134,2)</f>
        <v>0</v>
      </c>
      <c r="BL134" s="17" t="s">
        <v>166</v>
      </c>
      <c r="BM134" s="17" t="s">
        <v>440</v>
      </c>
    </row>
    <row r="135" s="1" customFormat="1">
      <c r="B135" s="38"/>
      <c r="C135" s="39"/>
      <c r="D135" s="199" t="s">
        <v>169</v>
      </c>
      <c r="E135" s="39"/>
      <c r="F135" s="200" t="s">
        <v>295</v>
      </c>
      <c r="G135" s="39"/>
      <c r="H135" s="39"/>
      <c r="I135" s="143"/>
      <c r="J135" s="39"/>
      <c r="K135" s="39"/>
      <c r="L135" s="43"/>
      <c r="M135" s="201"/>
      <c r="N135" s="79"/>
      <c r="O135" s="79"/>
      <c r="P135" s="79"/>
      <c r="Q135" s="79"/>
      <c r="R135" s="79"/>
      <c r="S135" s="79"/>
      <c r="T135" s="80"/>
      <c r="AT135" s="17" t="s">
        <v>169</v>
      </c>
      <c r="AU135" s="17" t="s">
        <v>73</v>
      </c>
    </row>
    <row r="136" s="9" customFormat="1">
      <c r="B136" s="202"/>
      <c r="C136" s="203"/>
      <c r="D136" s="199" t="s">
        <v>171</v>
      </c>
      <c r="E136" s="204" t="s">
        <v>19</v>
      </c>
      <c r="F136" s="205" t="s">
        <v>441</v>
      </c>
      <c r="G136" s="203"/>
      <c r="H136" s="204" t="s">
        <v>19</v>
      </c>
      <c r="I136" s="206"/>
      <c r="J136" s="203"/>
      <c r="K136" s="203"/>
      <c r="L136" s="207"/>
      <c r="M136" s="208"/>
      <c r="N136" s="209"/>
      <c r="O136" s="209"/>
      <c r="P136" s="209"/>
      <c r="Q136" s="209"/>
      <c r="R136" s="209"/>
      <c r="S136" s="209"/>
      <c r="T136" s="210"/>
      <c r="AT136" s="211" t="s">
        <v>171</v>
      </c>
      <c r="AU136" s="211" t="s">
        <v>73</v>
      </c>
      <c r="AV136" s="9" t="s">
        <v>80</v>
      </c>
      <c r="AW136" s="9" t="s">
        <v>35</v>
      </c>
      <c r="AX136" s="9" t="s">
        <v>73</v>
      </c>
      <c r="AY136" s="211" t="s">
        <v>167</v>
      </c>
    </row>
    <row r="137" s="10" customFormat="1">
      <c r="B137" s="212"/>
      <c r="C137" s="213"/>
      <c r="D137" s="199" t="s">
        <v>171</v>
      </c>
      <c r="E137" s="214" t="s">
        <v>19</v>
      </c>
      <c r="F137" s="215" t="s">
        <v>442</v>
      </c>
      <c r="G137" s="213"/>
      <c r="H137" s="216">
        <v>190</v>
      </c>
      <c r="I137" s="217"/>
      <c r="J137" s="213"/>
      <c r="K137" s="213"/>
      <c r="L137" s="218"/>
      <c r="M137" s="219"/>
      <c r="N137" s="220"/>
      <c r="O137" s="220"/>
      <c r="P137" s="220"/>
      <c r="Q137" s="220"/>
      <c r="R137" s="220"/>
      <c r="S137" s="220"/>
      <c r="T137" s="221"/>
      <c r="AT137" s="222" t="s">
        <v>171</v>
      </c>
      <c r="AU137" s="222" t="s">
        <v>73</v>
      </c>
      <c r="AV137" s="10" t="s">
        <v>82</v>
      </c>
      <c r="AW137" s="10" t="s">
        <v>35</v>
      </c>
      <c r="AX137" s="10" t="s">
        <v>80</v>
      </c>
      <c r="AY137" s="222" t="s">
        <v>167</v>
      </c>
    </row>
    <row r="138" s="1" customFormat="1" ht="33.75" customHeight="1">
      <c r="B138" s="38"/>
      <c r="C138" s="187" t="s">
        <v>8</v>
      </c>
      <c r="D138" s="187" t="s">
        <v>161</v>
      </c>
      <c r="E138" s="188" t="s">
        <v>299</v>
      </c>
      <c r="F138" s="189" t="s">
        <v>300</v>
      </c>
      <c r="G138" s="190" t="s">
        <v>301</v>
      </c>
      <c r="H138" s="191">
        <v>49.5</v>
      </c>
      <c r="I138" s="192"/>
      <c r="J138" s="193">
        <f>ROUND(I138*H138,2)</f>
        <v>0</v>
      </c>
      <c r="K138" s="189" t="s">
        <v>165</v>
      </c>
      <c r="L138" s="43"/>
      <c r="M138" s="194" t="s">
        <v>19</v>
      </c>
      <c r="N138" s="195" t="s">
        <v>44</v>
      </c>
      <c r="O138" s="79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AR138" s="17" t="s">
        <v>166</v>
      </c>
      <c r="AT138" s="17" t="s">
        <v>161</v>
      </c>
      <c r="AU138" s="17" t="s">
        <v>73</v>
      </c>
      <c r="AY138" s="17" t="s">
        <v>167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7" t="s">
        <v>80</v>
      </c>
      <c r="BK138" s="198">
        <f>ROUND(I138*H138,2)</f>
        <v>0</v>
      </c>
      <c r="BL138" s="17" t="s">
        <v>166</v>
      </c>
      <c r="BM138" s="17" t="s">
        <v>443</v>
      </c>
    </row>
    <row r="139" s="1" customFormat="1">
      <c r="B139" s="38"/>
      <c r="C139" s="39"/>
      <c r="D139" s="199" t="s">
        <v>169</v>
      </c>
      <c r="E139" s="39"/>
      <c r="F139" s="200" t="s">
        <v>303</v>
      </c>
      <c r="G139" s="39"/>
      <c r="H139" s="39"/>
      <c r="I139" s="143"/>
      <c r="J139" s="39"/>
      <c r="K139" s="39"/>
      <c r="L139" s="43"/>
      <c r="M139" s="201"/>
      <c r="N139" s="79"/>
      <c r="O139" s="79"/>
      <c r="P139" s="79"/>
      <c r="Q139" s="79"/>
      <c r="R139" s="79"/>
      <c r="S139" s="79"/>
      <c r="T139" s="80"/>
      <c r="AT139" s="17" t="s">
        <v>169</v>
      </c>
      <c r="AU139" s="17" t="s">
        <v>73</v>
      </c>
    </row>
    <row r="140" s="9" customFormat="1">
      <c r="B140" s="202"/>
      <c r="C140" s="203"/>
      <c r="D140" s="199" t="s">
        <v>171</v>
      </c>
      <c r="E140" s="204" t="s">
        <v>19</v>
      </c>
      <c r="F140" s="205" t="s">
        <v>441</v>
      </c>
      <c r="G140" s="203"/>
      <c r="H140" s="204" t="s">
        <v>19</v>
      </c>
      <c r="I140" s="206"/>
      <c r="J140" s="203"/>
      <c r="K140" s="203"/>
      <c r="L140" s="207"/>
      <c r="M140" s="208"/>
      <c r="N140" s="209"/>
      <c r="O140" s="209"/>
      <c r="P140" s="209"/>
      <c r="Q140" s="209"/>
      <c r="R140" s="209"/>
      <c r="S140" s="209"/>
      <c r="T140" s="210"/>
      <c r="AT140" s="211" t="s">
        <v>171</v>
      </c>
      <c r="AU140" s="211" t="s">
        <v>73</v>
      </c>
      <c r="AV140" s="9" t="s">
        <v>80</v>
      </c>
      <c r="AW140" s="9" t="s">
        <v>35</v>
      </c>
      <c r="AX140" s="9" t="s">
        <v>73</v>
      </c>
      <c r="AY140" s="211" t="s">
        <v>167</v>
      </c>
    </row>
    <row r="141" s="10" customFormat="1">
      <c r="B141" s="212"/>
      <c r="C141" s="213"/>
      <c r="D141" s="199" t="s">
        <v>171</v>
      </c>
      <c r="E141" s="214" t="s">
        <v>19</v>
      </c>
      <c r="F141" s="215" t="s">
        <v>444</v>
      </c>
      <c r="G141" s="213"/>
      <c r="H141" s="216">
        <v>49.5</v>
      </c>
      <c r="I141" s="217"/>
      <c r="J141" s="213"/>
      <c r="K141" s="213"/>
      <c r="L141" s="218"/>
      <c r="M141" s="219"/>
      <c r="N141" s="220"/>
      <c r="O141" s="220"/>
      <c r="P141" s="220"/>
      <c r="Q141" s="220"/>
      <c r="R141" s="220"/>
      <c r="S141" s="220"/>
      <c r="T141" s="221"/>
      <c r="AT141" s="222" t="s">
        <v>171</v>
      </c>
      <c r="AU141" s="222" t="s">
        <v>73</v>
      </c>
      <c r="AV141" s="10" t="s">
        <v>82</v>
      </c>
      <c r="AW141" s="10" t="s">
        <v>35</v>
      </c>
      <c r="AX141" s="10" t="s">
        <v>80</v>
      </c>
      <c r="AY141" s="222" t="s">
        <v>167</v>
      </c>
    </row>
    <row r="142" s="1" customFormat="1" ht="22.5" customHeight="1">
      <c r="B142" s="38"/>
      <c r="C142" s="187" t="s">
        <v>316</v>
      </c>
      <c r="D142" s="187" t="s">
        <v>161</v>
      </c>
      <c r="E142" s="188" t="s">
        <v>307</v>
      </c>
      <c r="F142" s="189" t="s">
        <v>308</v>
      </c>
      <c r="G142" s="190" t="s">
        <v>192</v>
      </c>
      <c r="H142" s="191">
        <v>0.45600000000000002</v>
      </c>
      <c r="I142" s="192"/>
      <c r="J142" s="193">
        <f>ROUND(I142*H142,2)</f>
        <v>0</v>
      </c>
      <c r="K142" s="189" t="s">
        <v>19</v>
      </c>
      <c r="L142" s="43"/>
      <c r="M142" s="194" t="s">
        <v>19</v>
      </c>
      <c r="N142" s="195" t="s">
        <v>44</v>
      </c>
      <c r="O142" s="79"/>
      <c r="P142" s="196">
        <f>O142*H142</f>
        <v>0</v>
      </c>
      <c r="Q142" s="196">
        <v>2.645</v>
      </c>
      <c r="R142" s="196">
        <f>Q142*H142</f>
        <v>1.2061200000000001</v>
      </c>
      <c r="S142" s="196">
        <v>0</v>
      </c>
      <c r="T142" s="197">
        <f>S142*H142</f>
        <v>0</v>
      </c>
      <c r="AR142" s="17" t="s">
        <v>166</v>
      </c>
      <c r="AT142" s="17" t="s">
        <v>161</v>
      </c>
      <c r="AU142" s="17" t="s">
        <v>73</v>
      </c>
      <c r="AY142" s="17" t="s">
        <v>167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7" t="s">
        <v>80</v>
      </c>
      <c r="BK142" s="198">
        <f>ROUND(I142*H142,2)</f>
        <v>0</v>
      </c>
      <c r="BL142" s="17" t="s">
        <v>166</v>
      </c>
      <c r="BM142" s="17" t="s">
        <v>445</v>
      </c>
    </row>
    <row r="143" s="9" customFormat="1">
      <c r="B143" s="202"/>
      <c r="C143" s="203"/>
      <c r="D143" s="199" t="s">
        <v>171</v>
      </c>
      <c r="E143" s="204" t="s">
        <v>19</v>
      </c>
      <c r="F143" s="205" t="s">
        <v>441</v>
      </c>
      <c r="G143" s="203"/>
      <c r="H143" s="204" t="s">
        <v>19</v>
      </c>
      <c r="I143" s="206"/>
      <c r="J143" s="203"/>
      <c r="K143" s="203"/>
      <c r="L143" s="207"/>
      <c r="M143" s="208"/>
      <c r="N143" s="209"/>
      <c r="O143" s="209"/>
      <c r="P143" s="209"/>
      <c r="Q143" s="209"/>
      <c r="R143" s="209"/>
      <c r="S143" s="209"/>
      <c r="T143" s="210"/>
      <c r="AT143" s="211" t="s">
        <v>171</v>
      </c>
      <c r="AU143" s="211" t="s">
        <v>73</v>
      </c>
      <c r="AV143" s="9" t="s">
        <v>80</v>
      </c>
      <c r="AW143" s="9" t="s">
        <v>35</v>
      </c>
      <c r="AX143" s="9" t="s">
        <v>73</v>
      </c>
      <c r="AY143" s="211" t="s">
        <v>167</v>
      </c>
    </row>
    <row r="144" s="10" customFormat="1">
      <c r="B144" s="212"/>
      <c r="C144" s="213"/>
      <c r="D144" s="199" t="s">
        <v>171</v>
      </c>
      <c r="E144" s="214" t="s">
        <v>19</v>
      </c>
      <c r="F144" s="215" t="s">
        <v>446</v>
      </c>
      <c r="G144" s="213"/>
      <c r="H144" s="216">
        <v>0.45600000000000002</v>
      </c>
      <c r="I144" s="217"/>
      <c r="J144" s="213"/>
      <c r="K144" s="213"/>
      <c r="L144" s="218"/>
      <c r="M144" s="219"/>
      <c r="N144" s="220"/>
      <c r="O144" s="220"/>
      <c r="P144" s="220"/>
      <c r="Q144" s="220"/>
      <c r="R144" s="220"/>
      <c r="S144" s="220"/>
      <c r="T144" s="221"/>
      <c r="AT144" s="222" t="s">
        <v>171</v>
      </c>
      <c r="AU144" s="222" t="s">
        <v>73</v>
      </c>
      <c r="AV144" s="10" t="s">
        <v>82</v>
      </c>
      <c r="AW144" s="10" t="s">
        <v>35</v>
      </c>
      <c r="AX144" s="10" t="s">
        <v>80</v>
      </c>
      <c r="AY144" s="222" t="s">
        <v>167</v>
      </c>
    </row>
    <row r="145" s="1" customFormat="1" ht="56.25" customHeight="1">
      <c r="B145" s="38"/>
      <c r="C145" s="187" t="s">
        <v>377</v>
      </c>
      <c r="D145" s="187" t="s">
        <v>161</v>
      </c>
      <c r="E145" s="188" t="s">
        <v>243</v>
      </c>
      <c r="F145" s="189" t="s">
        <v>244</v>
      </c>
      <c r="G145" s="190" t="s">
        <v>236</v>
      </c>
      <c r="H145" s="191">
        <v>4</v>
      </c>
      <c r="I145" s="192"/>
      <c r="J145" s="193">
        <f>ROUND(I145*H145,2)</f>
        <v>0</v>
      </c>
      <c r="K145" s="189" t="s">
        <v>359</v>
      </c>
      <c r="L145" s="43"/>
      <c r="M145" s="194" t="s">
        <v>19</v>
      </c>
      <c r="N145" s="195" t="s">
        <v>44</v>
      </c>
      <c r="O145" s="79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AR145" s="17" t="s">
        <v>166</v>
      </c>
      <c r="AT145" s="17" t="s">
        <v>161</v>
      </c>
      <c r="AU145" s="17" t="s">
        <v>73</v>
      </c>
      <c r="AY145" s="17" t="s">
        <v>167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7" t="s">
        <v>80</v>
      </c>
      <c r="BK145" s="198">
        <f>ROUND(I145*H145,2)</f>
        <v>0</v>
      </c>
      <c r="BL145" s="17" t="s">
        <v>166</v>
      </c>
      <c r="BM145" s="17" t="s">
        <v>447</v>
      </c>
    </row>
    <row r="146" s="1" customFormat="1">
      <c r="B146" s="38"/>
      <c r="C146" s="39"/>
      <c r="D146" s="199" t="s">
        <v>169</v>
      </c>
      <c r="E146" s="39"/>
      <c r="F146" s="200" t="s">
        <v>246</v>
      </c>
      <c r="G146" s="39"/>
      <c r="H146" s="39"/>
      <c r="I146" s="143"/>
      <c r="J146" s="39"/>
      <c r="K146" s="39"/>
      <c r="L146" s="43"/>
      <c r="M146" s="201"/>
      <c r="N146" s="79"/>
      <c r="O146" s="79"/>
      <c r="P146" s="79"/>
      <c r="Q146" s="79"/>
      <c r="R146" s="79"/>
      <c r="S146" s="79"/>
      <c r="T146" s="80"/>
      <c r="AT146" s="17" t="s">
        <v>169</v>
      </c>
      <c r="AU146" s="17" t="s">
        <v>73</v>
      </c>
    </row>
    <row r="147" s="9" customFormat="1">
      <c r="B147" s="202"/>
      <c r="C147" s="203"/>
      <c r="D147" s="199" t="s">
        <v>171</v>
      </c>
      <c r="E147" s="204" t="s">
        <v>19</v>
      </c>
      <c r="F147" s="205" t="s">
        <v>448</v>
      </c>
      <c r="G147" s="203"/>
      <c r="H147" s="204" t="s">
        <v>19</v>
      </c>
      <c r="I147" s="206"/>
      <c r="J147" s="203"/>
      <c r="K147" s="203"/>
      <c r="L147" s="207"/>
      <c r="M147" s="208"/>
      <c r="N147" s="209"/>
      <c r="O147" s="209"/>
      <c r="P147" s="209"/>
      <c r="Q147" s="209"/>
      <c r="R147" s="209"/>
      <c r="S147" s="209"/>
      <c r="T147" s="210"/>
      <c r="AT147" s="211" t="s">
        <v>171</v>
      </c>
      <c r="AU147" s="211" t="s">
        <v>73</v>
      </c>
      <c r="AV147" s="9" t="s">
        <v>80</v>
      </c>
      <c r="AW147" s="9" t="s">
        <v>35</v>
      </c>
      <c r="AX147" s="9" t="s">
        <v>73</v>
      </c>
      <c r="AY147" s="211" t="s">
        <v>167</v>
      </c>
    </row>
    <row r="148" s="10" customFormat="1">
      <c r="B148" s="212"/>
      <c r="C148" s="213"/>
      <c r="D148" s="199" t="s">
        <v>171</v>
      </c>
      <c r="E148" s="214" t="s">
        <v>19</v>
      </c>
      <c r="F148" s="215" t="s">
        <v>166</v>
      </c>
      <c r="G148" s="213"/>
      <c r="H148" s="216">
        <v>4</v>
      </c>
      <c r="I148" s="217"/>
      <c r="J148" s="213"/>
      <c r="K148" s="213"/>
      <c r="L148" s="218"/>
      <c r="M148" s="244"/>
      <c r="N148" s="245"/>
      <c r="O148" s="245"/>
      <c r="P148" s="245"/>
      <c r="Q148" s="245"/>
      <c r="R148" s="245"/>
      <c r="S148" s="245"/>
      <c r="T148" s="246"/>
      <c r="AT148" s="222" t="s">
        <v>171</v>
      </c>
      <c r="AU148" s="222" t="s">
        <v>73</v>
      </c>
      <c r="AV148" s="10" t="s">
        <v>82</v>
      </c>
      <c r="AW148" s="10" t="s">
        <v>35</v>
      </c>
      <c r="AX148" s="10" t="s">
        <v>80</v>
      </c>
      <c r="AY148" s="222" t="s">
        <v>167</v>
      </c>
    </row>
    <row r="149" s="1" customFormat="1" ht="6.96" customHeight="1">
      <c r="B149" s="57"/>
      <c r="C149" s="58"/>
      <c r="D149" s="58"/>
      <c r="E149" s="58"/>
      <c r="F149" s="58"/>
      <c r="G149" s="58"/>
      <c r="H149" s="58"/>
      <c r="I149" s="167"/>
      <c r="J149" s="58"/>
      <c r="K149" s="58"/>
      <c r="L149" s="43"/>
    </row>
  </sheetData>
  <sheetProtection sheet="1" autoFilter="0" formatColumns="0" formatRows="0" objects="1" scenarios="1" spinCount="100000" saltValue="2z7tJZ89Ugz8cXOp+zxr6pDDuDFZ4A6EJBBSfWJ1Mx+BQ6Ibao9XvdZzda/SwIxqPyEv1TCub9XsfgXD9lbs2A==" hashValue="CS5HfmC7KDEXvrBGRXUn8FvdYksjV9yGmta0S1W3ro5LdB3iqfvh3BeU77copNNghxC6jKCZ40Y0ijJkKJNmoQ==" algorithmName="SHA-512" password="CC35"/>
  <autoFilter ref="C90:K148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7:H77"/>
    <mergeCell ref="E81:H81"/>
    <mergeCell ref="E79:H79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102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82</v>
      </c>
    </row>
    <row r="4" ht="24.96" customHeight="1">
      <c r="B4" s="20"/>
      <c r="D4" s="140" t="s">
        <v>137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Oprava geometrických parametrů koleje (OBLAST Č. 1)</v>
      </c>
      <c r="F7" s="141"/>
      <c r="G7" s="141"/>
      <c r="H7" s="141"/>
      <c r="L7" s="20"/>
    </row>
    <row r="8">
      <c r="B8" s="20"/>
      <c r="D8" s="141" t="s">
        <v>138</v>
      </c>
      <c r="L8" s="20"/>
    </row>
    <row r="9" ht="16.5" customHeight="1">
      <c r="B9" s="20"/>
      <c r="E9" s="142" t="s">
        <v>139</v>
      </c>
      <c r="L9" s="20"/>
    </row>
    <row r="10" ht="12" customHeight="1">
      <c r="B10" s="20"/>
      <c r="D10" s="141" t="s">
        <v>140</v>
      </c>
      <c r="L10" s="20"/>
    </row>
    <row r="11" s="1" customFormat="1" ht="16.5" customHeight="1">
      <c r="B11" s="43"/>
      <c r="E11" s="141" t="s">
        <v>141</v>
      </c>
      <c r="F11" s="1"/>
      <c r="G11" s="1"/>
      <c r="H11" s="1"/>
      <c r="I11" s="143"/>
      <c r="L11" s="43"/>
    </row>
    <row r="12" s="1" customFormat="1" ht="12" customHeight="1">
      <c r="B12" s="43"/>
      <c r="D12" s="141" t="s">
        <v>142</v>
      </c>
      <c r="I12" s="143"/>
      <c r="L12" s="43"/>
    </row>
    <row r="13" s="1" customFormat="1" ht="36.96" customHeight="1">
      <c r="B13" s="43"/>
      <c r="E13" s="144" t="s">
        <v>449</v>
      </c>
      <c r="F13" s="1"/>
      <c r="G13" s="1"/>
      <c r="H13" s="1"/>
      <c r="I13" s="143"/>
      <c r="L13" s="43"/>
    </row>
    <row r="14" s="1" customFormat="1">
      <c r="B14" s="43"/>
      <c r="I14" s="143"/>
      <c r="L14" s="43"/>
    </row>
    <row r="15" s="1" customFormat="1" ht="12" customHeight="1">
      <c r="B15" s="43"/>
      <c r="D15" s="141" t="s">
        <v>18</v>
      </c>
      <c r="F15" s="17" t="s">
        <v>19</v>
      </c>
      <c r="I15" s="145" t="s">
        <v>20</v>
      </c>
      <c r="J15" s="17" t="s">
        <v>19</v>
      </c>
      <c r="L15" s="43"/>
    </row>
    <row r="16" s="1" customFormat="1" ht="12" customHeight="1">
      <c r="B16" s="43"/>
      <c r="D16" s="141" t="s">
        <v>21</v>
      </c>
      <c r="F16" s="17" t="s">
        <v>22</v>
      </c>
      <c r="I16" s="145" t="s">
        <v>23</v>
      </c>
      <c r="J16" s="146" t="str">
        <f>'Rekapitulace stavby'!AN8</f>
        <v>7. 6. 2019</v>
      </c>
      <c r="L16" s="43"/>
    </row>
    <row r="17" s="1" customFormat="1" ht="10.8" customHeight="1">
      <c r="B17" s="43"/>
      <c r="I17" s="143"/>
      <c r="L17" s="43"/>
    </row>
    <row r="18" s="1" customFormat="1" ht="12" customHeight="1">
      <c r="B18" s="43"/>
      <c r="D18" s="141" t="s">
        <v>25</v>
      </c>
      <c r="I18" s="145" t="s">
        <v>26</v>
      </c>
      <c r="J18" s="17" t="s">
        <v>27</v>
      </c>
      <c r="L18" s="43"/>
    </row>
    <row r="19" s="1" customFormat="1" ht="18" customHeight="1">
      <c r="B19" s="43"/>
      <c r="E19" s="17" t="s">
        <v>28</v>
      </c>
      <c r="I19" s="145" t="s">
        <v>29</v>
      </c>
      <c r="J19" s="17" t="s">
        <v>30</v>
      </c>
      <c r="L19" s="43"/>
    </row>
    <row r="20" s="1" customFormat="1" ht="6.96" customHeight="1">
      <c r="B20" s="43"/>
      <c r="I20" s="143"/>
      <c r="L20" s="43"/>
    </row>
    <row r="21" s="1" customFormat="1" ht="12" customHeight="1">
      <c r="B21" s="43"/>
      <c r="D21" s="141" t="s">
        <v>31</v>
      </c>
      <c r="I21" s="145" t="s">
        <v>26</v>
      </c>
      <c r="J21" s="33" t="str">
        <f>'Rekapitulace stavby'!AN13</f>
        <v>Vyplň údaj</v>
      </c>
      <c r="L21" s="43"/>
    </row>
    <row r="22" s="1" customFormat="1" ht="18" customHeight="1">
      <c r="B22" s="43"/>
      <c r="E22" s="33" t="str">
        <f>'Rekapitulace stavby'!E14</f>
        <v>Vyplň údaj</v>
      </c>
      <c r="F22" s="17"/>
      <c r="G22" s="17"/>
      <c r="H22" s="17"/>
      <c r="I22" s="145" t="s">
        <v>29</v>
      </c>
      <c r="J22" s="33" t="str">
        <f>'Rekapitulace stavby'!AN14</f>
        <v>Vyplň údaj</v>
      </c>
      <c r="L22" s="43"/>
    </row>
    <row r="23" s="1" customFormat="1" ht="6.96" customHeight="1">
      <c r="B23" s="43"/>
      <c r="I23" s="143"/>
      <c r="L23" s="43"/>
    </row>
    <row r="24" s="1" customFormat="1" ht="12" customHeight="1">
      <c r="B24" s="43"/>
      <c r="D24" s="141" t="s">
        <v>33</v>
      </c>
      <c r="I24" s="145" t="s">
        <v>26</v>
      </c>
      <c r="J24" s="17" t="str">
        <f>IF('Rekapitulace stavby'!AN16="","",'Rekapitulace stavby'!AN16)</f>
        <v/>
      </c>
      <c r="L24" s="43"/>
    </row>
    <row r="25" s="1" customFormat="1" ht="18" customHeight="1">
      <c r="B25" s="43"/>
      <c r="E25" s="17" t="str">
        <f>IF('Rekapitulace stavby'!E17="","",'Rekapitulace stavby'!E17)</f>
        <v xml:space="preserve"> </v>
      </c>
      <c r="I25" s="145" t="s">
        <v>29</v>
      </c>
      <c r="J25" s="17" t="str">
        <f>IF('Rekapitulace stavby'!AN17="","",'Rekapitulace stavby'!AN17)</f>
        <v/>
      </c>
      <c r="L25" s="43"/>
    </row>
    <row r="26" s="1" customFormat="1" ht="6.96" customHeight="1">
      <c r="B26" s="43"/>
      <c r="I26" s="143"/>
      <c r="L26" s="43"/>
    </row>
    <row r="27" s="1" customFormat="1" ht="12" customHeight="1">
      <c r="B27" s="43"/>
      <c r="D27" s="141" t="s">
        <v>36</v>
      </c>
      <c r="I27" s="145" t="s">
        <v>26</v>
      </c>
      <c r="J27" s="17" t="str">
        <f>IF('Rekapitulace stavby'!AN19="","",'Rekapitulace stavby'!AN19)</f>
        <v/>
      </c>
      <c r="L27" s="43"/>
    </row>
    <row r="28" s="1" customFormat="1" ht="18" customHeight="1">
      <c r="B28" s="43"/>
      <c r="E28" s="17" t="str">
        <f>IF('Rekapitulace stavby'!E20="","",'Rekapitulace stavby'!E20)</f>
        <v xml:space="preserve"> </v>
      </c>
      <c r="I28" s="145" t="s">
        <v>29</v>
      </c>
      <c r="J28" s="17" t="str">
        <f>IF('Rekapitulace stavby'!AN20="","",'Rekapitulace stavby'!AN20)</f>
        <v/>
      </c>
      <c r="L28" s="43"/>
    </row>
    <row r="29" s="1" customFormat="1" ht="6.96" customHeight="1">
      <c r="B29" s="43"/>
      <c r="I29" s="143"/>
      <c r="L29" s="43"/>
    </row>
    <row r="30" s="1" customFormat="1" ht="12" customHeight="1">
      <c r="B30" s="43"/>
      <c r="D30" s="141" t="s">
        <v>37</v>
      </c>
      <c r="I30" s="143"/>
      <c r="L30" s="43"/>
    </row>
    <row r="31" s="7" customFormat="1" ht="45" customHeight="1">
      <c r="B31" s="147"/>
      <c r="E31" s="148" t="s">
        <v>38</v>
      </c>
      <c r="F31" s="148"/>
      <c r="G31" s="148"/>
      <c r="H31" s="148"/>
      <c r="I31" s="149"/>
      <c r="L31" s="147"/>
    </row>
    <row r="32" s="1" customFormat="1" ht="6.96" customHeight="1">
      <c r="B32" s="43"/>
      <c r="I32" s="143"/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25.44" customHeight="1">
      <c r="B34" s="43"/>
      <c r="D34" s="151" t="s">
        <v>39</v>
      </c>
      <c r="I34" s="143"/>
      <c r="J34" s="152">
        <f>ROUND(J91, 2)</f>
        <v>0</v>
      </c>
      <c r="L34" s="43"/>
    </row>
    <row r="35" s="1" customFormat="1" ht="6.96" customHeight="1">
      <c r="B35" s="43"/>
      <c r="D35" s="71"/>
      <c r="E35" s="71"/>
      <c r="F35" s="71"/>
      <c r="G35" s="71"/>
      <c r="H35" s="71"/>
      <c r="I35" s="150"/>
      <c r="J35" s="71"/>
      <c r="K35" s="71"/>
      <c r="L35" s="43"/>
    </row>
    <row r="36" s="1" customFormat="1" ht="14.4" customHeight="1">
      <c r="B36" s="43"/>
      <c r="F36" s="153" t="s">
        <v>41</v>
      </c>
      <c r="I36" s="154" t="s">
        <v>40</v>
      </c>
      <c r="J36" s="153" t="s">
        <v>42</v>
      </c>
      <c r="L36" s="43"/>
    </row>
    <row r="37" s="1" customFormat="1" ht="14.4" customHeight="1">
      <c r="B37" s="43"/>
      <c r="D37" s="141" t="s">
        <v>43</v>
      </c>
      <c r="E37" s="141" t="s">
        <v>44</v>
      </c>
      <c r="F37" s="155">
        <f>ROUND((SUM(BE91:BE168)),  2)</f>
        <v>0</v>
      </c>
      <c r="I37" s="156">
        <v>0.20999999999999999</v>
      </c>
      <c r="J37" s="155">
        <f>ROUND(((SUM(BE91:BE168))*I37),  2)</f>
        <v>0</v>
      </c>
      <c r="L37" s="43"/>
    </row>
    <row r="38" s="1" customFormat="1" ht="14.4" customHeight="1">
      <c r="B38" s="43"/>
      <c r="E38" s="141" t="s">
        <v>45</v>
      </c>
      <c r="F38" s="155">
        <f>ROUND((SUM(BF91:BF168)),  2)</f>
        <v>0</v>
      </c>
      <c r="I38" s="156">
        <v>0.14999999999999999</v>
      </c>
      <c r="J38" s="155">
        <f>ROUND(((SUM(BF91:BF168))*I38),  2)</f>
        <v>0</v>
      </c>
      <c r="L38" s="43"/>
    </row>
    <row r="39" hidden="1" s="1" customFormat="1" ht="14.4" customHeight="1">
      <c r="B39" s="43"/>
      <c r="E39" s="141" t="s">
        <v>46</v>
      </c>
      <c r="F39" s="155">
        <f>ROUND((SUM(BG91:BG168)),  2)</f>
        <v>0</v>
      </c>
      <c r="I39" s="156">
        <v>0.20999999999999999</v>
      </c>
      <c r="J39" s="155">
        <f>0</f>
        <v>0</v>
      </c>
      <c r="L39" s="43"/>
    </row>
    <row r="40" hidden="1" s="1" customFormat="1" ht="14.4" customHeight="1">
      <c r="B40" s="43"/>
      <c r="E40" s="141" t="s">
        <v>47</v>
      </c>
      <c r="F40" s="155">
        <f>ROUND((SUM(BH91:BH168)),  2)</f>
        <v>0</v>
      </c>
      <c r="I40" s="156">
        <v>0.14999999999999999</v>
      </c>
      <c r="J40" s="155">
        <f>0</f>
        <v>0</v>
      </c>
      <c r="L40" s="43"/>
    </row>
    <row r="41" hidden="1" s="1" customFormat="1" ht="14.4" customHeight="1">
      <c r="B41" s="43"/>
      <c r="E41" s="141" t="s">
        <v>48</v>
      </c>
      <c r="F41" s="155">
        <f>ROUND((SUM(BI91:BI168)),  2)</f>
        <v>0</v>
      </c>
      <c r="I41" s="156">
        <v>0</v>
      </c>
      <c r="J41" s="155">
        <f>0</f>
        <v>0</v>
      </c>
      <c r="L41" s="43"/>
    </row>
    <row r="42" s="1" customFormat="1" ht="6.96" customHeight="1">
      <c r="B42" s="43"/>
      <c r="I42" s="143"/>
      <c r="L42" s="43"/>
    </row>
    <row r="43" s="1" customFormat="1" ht="25.44" customHeight="1">
      <c r="B43" s="43"/>
      <c r="C43" s="157"/>
      <c r="D43" s="158" t="s">
        <v>49</v>
      </c>
      <c r="E43" s="159"/>
      <c r="F43" s="159"/>
      <c r="G43" s="160" t="s">
        <v>50</v>
      </c>
      <c r="H43" s="161" t="s">
        <v>51</v>
      </c>
      <c r="I43" s="162"/>
      <c r="J43" s="163">
        <f>SUM(J34:J41)</f>
        <v>0</v>
      </c>
      <c r="K43" s="164"/>
      <c r="L43" s="43"/>
    </row>
    <row r="44" s="1" customFormat="1" ht="14.4" customHeight="1"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43"/>
    </row>
    <row r="48" s="1" customFormat="1" ht="6.96" customHeight="1">
      <c r="B48" s="168"/>
      <c r="C48" s="169"/>
      <c r="D48" s="169"/>
      <c r="E48" s="169"/>
      <c r="F48" s="169"/>
      <c r="G48" s="169"/>
      <c r="H48" s="169"/>
      <c r="I48" s="170"/>
      <c r="J48" s="169"/>
      <c r="K48" s="169"/>
      <c r="L48" s="43"/>
    </row>
    <row r="49" s="1" customFormat="1" ht="24.96" customHeight="1">
      <c r="B49" s="38"/>
      <c r="C49" s="23" t="s">
        <v>144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6.96" customHeight="1">
      <c r="B50" s="38"/>
      <c r="C50" s="39"/>
      <c r="D50" s="39"/>
      <c r="E50" s="39"/>
      <c r="F50" s="39"/>
      <c r="G50" s="39"/>
      <c r="H50" s="39"/>
      <c r="I50" s="143"/>
      <c r="J50" s="39"/>
      <c r="K50" s="39"/>
      <c r="L50" s="43"/>
    </row>
    <row r="51" s="1" customFormat="1" ht="12" customHeight="1">
      <c r="B51" s="38"/>
      <c r="C51" s="32" t="s">
        <v>16</v>
      </c>
      <c r="D51" s="39"/>
      <c r="E51" s="39"/>
      <c r="F51" s="39"/>
      <c r="G51" s="39"/>
      <c r="H51" s="39"/>
      <c r="I51" s="143"/>
      <c r="J51" s="39"/>
      <c r="K51" s="39"/>
      <c r="L51" s="43"/>
    </row>
    <row r="52" s="1" customFormat="1" ht="16.5" customHeight="1">
      <c r="B52" s="38"/>
      <c r="C52" s="39"/>
      <c r="D52" s="39"/>
      <c r="E52" s="171" t="str">
        <f>E7</f>
        <v>Oprava geometrických parametrů koleje (OBLAST Č. 1)</v>
      </c>
      <c r="F52" s="32"/>
      <c r="G52" s="32"/>
      <c r="H52" s="32"/>
      <c r="I52" s="143"/>
      <c r="J52" s="39"/>
      <c r="K52" s="39"/>
      <c r="L52" s="43"/>
    </row>
    <row r="53" ht="12" customHeight="1">
      <c r="B53" s="21"/>
      <c r="C53" s="32" t="s">
        <v>138</v>
      </c>
      <c r="D53" s="22"/>
      <c r="E53" s="22"/>
      <c r="F53" s="22"/>
      <c r="G53" s="22"/>
      <c r="H53" s="22"/>
      <c r="I53" s="136"/>
      <c r="J53" s="22"/>
      <c r="K53" s="22"/>
      <c r="L53" s="20"/>
    </row>
    <row r="54" ht="16.5" customHeight="1">
      <c r="B54" s="21"/>
      <c r="C54" s="22"/>
      <c r="D54" s="22"/>
      <c r="E54" s="171" t="s">
        <v>139</v>
      </c>
      <c r="F54" s="22"/>
      <c r="G54" s="22"/>
      <c r="H54" s="22"/>
      <c r="I54" s="136"/>
      <c r="J54" s="22"/>
      <c r="K54" s="22"/>
      <c r="L54" s="20"/>
    </row>
    <row r="55" ht="12" customHeight="1">
      <c r="B55" s="21"/>
      <c r="C55" s="32" t="s">
        <v>140</v>
      </c>
      <c r="D55" s="22"/>
      <c r="E55" s="22"/>
      <c r="F55" s="22"/>
      <c r="G55" s="22"/>
      <c r="H55" s="22"/>
      <c r="I55" s="136"/>
      <c r="J55" s="22"/>
      <c r="K55" s="22"/>
      <c r="L55" s="20"/>
    </row>
    <row r="56" s="1" customFormat="1" ht="16.5" customHeight="1">
      <c r="B56" s="38"/>
      <c r="C56" s="39"/>
      <c r="D56" s="39"/>
      <c r="E56" s="32" t="s">
        <v>141</v>
      </c>
      <c r="F56" s="39"/>
      <c r="G56" s="39"/>
      <c r="H56" s="39"/>
      <c r="I56" s="143"/>
      <c r="J56" s="39"/>
      <c r="K56" s="39"/>
      <c r="L56" s="43"/>
    </row>
    <row r="57" s="1" customFormat="1" ht="12" customHeight="1">
      <c r="B57" s="38"/>
      <c r="C57" s="32" t="s">
        <v>142</v>
      </c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16.5" customHeight="1">
      <c r="B58" s="38"/>
      <c r="C58" s="39"/>
      <c r="D58" s="39"/>
      <c r="E58" s="64" t="str">
        <f>E13</f>
        <v>05 - SO 05 - TO Roudnice n.L.</v>
      </c>
      <c r="F58" s="39"/>
      <c r="G58" s="39"/>
      <c r="H58" s="39"/>
      <c r="I58" s="143"/>
      <c r="J58" s="39"/>
      <c r="K58" s="39"/>
      <c r="L58" s="43"/>
    </row>
    <row r="59" s="1" customFormat="1" ht="6.96" customHeight="1">
      <c r="B59" s="38"/>
      <c r="C59" s="39"/>
      <c r="D59" s="39"/>
      <c r="E59" s="39"/>
      <c r="F59" s="39"/>
      <c r="G59" s="39"/>
      <c r="H59" s="39"/>
      <c r="I59" s="143"/>
      <c r="J59" s="39"/>
      <c r="K59" s="39"/>
      <c r="L59" s="43"/>
    </row>
    <row r="60" s="1" customFormat="1" ht="12" customHeight="1">
      <c r="B60" s="38"/>
      <c r="C60" s="32" t="s">
        <v>21</v>
      </c>
      <c r="D60" s="39"/>
      <c r="E60" s="39"/>
      <c r="F60" s="27" t="str">
        <f>F16</f>
        <v>obvod ST Ústí nad Labem</v>
      </c>
      <c r="G60" s="39"/>
      <c r="H60" s="39"/>
      <c r="I60" s="145" t="s">
        <v>23</v>
      </c>
      <c r="J60" s="67" t="str">
        <f>IF(J16="","",J16)</f>
        <v>7. 6. 2019</v>
      </c>
      <c r="K60" s="39"/>
      <c r="L60" s="43"/>
    </row>
    <row r="61" s="1" customFormat="1" ht="6.96" customHeight="1">
      <c r="B61" s="38"/>
      <c r="C61" s="39"/>
      <c r="D61" s="39"/>
      <c r="E61" s="39"/>
      <c r="F61" s="39"/>
      <c r="G61" s="39"/>
      <c r="H61" s="39"/>
      <c r="I61" s="143"/>
      <c r="J61" s="39"/>
      <c r="K61" s="39"/>
      <c r="L61" s="43"/>
    </row>
    <row r="62" s="1" customFormat="1" ht="13.65" customHeight="1">
      <c r="B62" s="38"/>
      <c r="C62" s="32" t="s">
        <v>25</v>
      </c>
      <c r="D62" s="39"/>
      <c r="E62" s="39"/>
      <c r="F62" s="27" t="str">
        <f>E19</f>
        <v>SŽDC s.o., OŘ Ústí n.L., ST Ústí n.L.</v>
      </c>
      <c r="G62" s="39"/>
      <c r="H62" s="39"/>
      <c r="I62" s="145" t="s">
        <v>33</v>
      </c>
      <c r="J62" s="36" t="str">
        <f>E25</f>
        <v xml:space="preserve"> </v>
      </c>
      <c r="K62" s="39"/>
      <c r="L62" s="43"/>
    </row>
    <row r="63" s="1" customFormat="1" ht="13.65" customHeight="1">
      <c r="B63" s="38"/>
      <c r="C63" s="32" t="s">
        <v>31</v>
      </c>
      <c r="D63" s="39"/>
      <c r="E63" s="39"/>
      <c r="F63" s="27" t="str">
        <f>IF(E22="","",E22)</f>
        <v>Vyplň údaj</v>
      </c>
      <c r="G63" s="39"/>
      <c r="H63" s="39"/>
      <c r="I63" s="145" t="s">
        <v>36</v>
      </c>
      <c r="J63" s="36" t="str">
        <f>E28</f>
        <v xml:space="preserve"> </v>
      </c>
      <c r="K63" s="39"/>
      <c r="L63" s="43"/>
    </row>
    <row r="64" s="1" customFormat="1" ht="10.32" customHeight="1">
      <c r="B64" s="38"/>
      <c r="C64" s="39"/>
      <c r="D64" s="39"/>
      <c r="E64" s="39"/>
      <c r="F64" s="39"/>
      <c r="G64" s="39"/>
      <c r="H64" s="39"/>
      <c r="I64" s="143"/>
      <c r="J64" s="39"/>
      <c r="K64" s="39"/>
      <c r="L64" s="43"/>
    </row>
    <row r="65" s="1" customFormat="1" ht="29.28" customHeight="1">
      <c r="B65" s="38"/>
      <c r="C65" s="172" t="s">
        <v>145</v>
      </c>
      <c r="D65" s="173"/>
      <c r="E65" s="173"/>
      <c r="F65" s="173"/>
      <c r="G65" s="173"/>
      <c r="H65" s="173"/>
      <c r="I65" s="174"/>
      <c r="J65" s="175" t="s">
        <v>146</v>
      </c>
      <c r="K65" s="173"/>
      <c r="L65" s="43"/>
    </row>
    <row r="66" s="1" customFormat="1" ht="10.32" customHeight="1">
      <c r="B66" s="38"/>
      <c r="C66" s="39"/>
      <c r="D66" s="39"/>
      <c r="E66" s="39"/>
      <c r="F66" s="39"/>
      <c r="G66" s="39"/>
      <c r="H66" s="39"/>
      <c r="I66" s="143"/>
      <c r="J66" s="39"/>
      <c r="K66" s="39"/>
      <c r="L66" s="43"/>
    </row>
    <row r="67" s="1" customFormat="1" ht="22.8" customHeight="1">
      <c r="B67" s="38"/>
      <c r="C67" s="176" t="s">
        <v>71</v>
      </c>
      <c r="D67" s="39"/>
      <c r="E67" s="39"/>
      <c r="F67" s="39"/>
      <c r="G67" s="39"/>
      <c r="H67" s="39"/>
      <c r="I67" s="143"/>
      <c r="J67" s="97">
        <f>J91</f>
        <v>0</v>
      </c>
      <c r="K67" s="39"/>
      <c r="L67" s="43"/>
      <c r="AU67" s="17" t="s">
        <v>147</v>
      </c>
    </row>
    <row r="68" s="1" customFormat="1" ht="21.84" customHeight="1">
      <c r="B68" s="38"/>
      <c r="C68" s="39"/>
      <c r="D68" s="39"/>
      <c r="E68" s="39"/>
      <c r="F68" s="39"/>
      <c r="G68" s="39"/>
      <c r="H68" s="39"/>
      <c r="I68" s="143"/>
      <c r="J68" s="39"/>
      <c r="K68" s="39"/>
      <c r="L68" s="43"/>
    </row>
    <row r="69" s="1" customFormat="1" ht="6.96" customHeight="1">
      <c r="B69" s="57"/>
      <c r="C69" s="58"/>
      <c r="D69" s="58"/>
      <c r="E69" s="58"/>
      <c r="F69" s="58"/>
      <c r="G69" s="58"/>
      <c r="H69" s="58"/>
      <c r="I69" s="167"/>
      <c r="J69" s="58"/>
      <c r="K69" s="58"/>
      <c r="L69" s="43"/>
    </row>
    <row r="73" s="1" customFormat="1" ht="6.96" customHeight="1">
      <c r="B73" s="59"/>
      <c r="C73" s="60"/>
      <c r="D73" s="60"/>
      <c r="E73" s="60"/>
      <c r="F73" s="60"/>
      <c r="G73" s="60"/>
      <c r="H73" s="60"/>
      <c r="I73" s="170"/>
      <c r="J73" s="60"/>
      <c r="K73" s="60"/>
      <c r="L73" s="43"/>
    </row>
    <row r="74" s="1" customFormat="1" ht="24.96" customHeight="1">
      <c r="B74" s="38"/>
      <c r="C74" s="23" t="s">
        <v>148</v>
      </c>
      <c r="D74" s="39"/>
      <c r="E74" s="39"/>
      <c r="F74" s="39"/>
      <c r="G74" s="39"/>
      <c r="H74" s="39"/>
      <c r="I74" s="143"/>
      <c r="J74" s="39"/>
      <c r="K74" s="39"/>
      <c r="L74" s="43"/>
    </row>
    <row r="75" s="1" customFormat="1" ht="6.96" customHeight="1">
      <c r="B75" s="38"/>
      <c r="C75" s="39"/>
      <c r="D75" s="39"/>
      <c r="E75" s="39"/>
      <c r="F75" s="39"/>
      <c r="G75" s="39"/>
      <c r="H75" s="39"/>
      <c r="I75" s="143"/>
      <c r="J75" s="39"/>
      <c r="K75" s="39"/>
      <c r="L75" s="43"/>
    </row>
    <row r="76" s="1" customFormat="1" ht="12" customHeight="1">
      <c r="B76" s="38"/>
      <c r="C76" s="32" t="s">
        <v>16</v>
      </c>
      <c r="D76" s="39"/>
      <c r="E76" s="39"/>
      <c r="F76" s="39"/>
      <c r="G76" s="39"/>
      <c r="H76" s="39"/>
      <c r="I76" s="143"/>
      <c r="J76" s="39"/>
      <c r="K76" s="39"/>
      <c r="L76" s="43"/>
    </row>
    <row r="77" s="1" customFormat="1" ht="16.5" customHeight="1">
      <c r="B77" s="38"/>
      <c r="C77" s="39"/>
      <c r="D77" s="39"/>
      <c r="E77" s="171" t="str">
        <f>E7</f>
        <v>Oprava geometrických parametrů koleje (OBLAST Č. 1)</v>
      </c>
      <c r="F77" s="32"/>
      <c r="G77" s="32"/>
      <c r="H77" s="32"/>
      <c r="I77" s="143"/>
      <c r="J77" s="39"/>
      <c r="K77" s="39"/>
      <c r="L77" s="43"/>
    </row>
    <row r="78" ht="12" customHeight="1">
      <c r="B78" s="21"/>
      <c r="C78" s="32" t="s">
        <v>138</v>
      </c>
      <c r="D78" s="22"/>
      <c r="E78" s="22"/>
      <c r="F78" s="22"/>
      <c r="G78" s="22"/>
      <c r="H78" s="22"/>
      <c r="I78" s="136"/>
      <c r="J78" s="22"/>
      <c r="K78" s="22"/>
      <c r="L78" s="20"/>
    </row>
    <row r="79" ht="16.5" customHeight="1">
      <c r="B79" s="21"/>
      <c r="C79" s="22"/>
      <c r="D79" s="22"/>
      <c r="E79" s="171" t="s">
        <v>139</v>
      </c>
      <c r="F79" s="22"/>
      <c r="G79" s="22"/>
      <c r="H79" s="22"/>
      <c r="I79" s="136"/>
      <c r="J79" s="22"/>
      <c r="K79" s="22"/>
      <c r="L79" s="20"/>
    </row>
    <row r="80" ht="12" customHeight="1">
      <c r="B80" s="21"/>
      <c r="C80" s="32" t="s">
        <v>140</v>
      </c>
      <c r="D80" s="22"/>
      <c r="E80" s="22"/>
      <c r="F80" s="22"/>
      <c r="G80" s="22"/>
      <c r="H80" s="22"/>
      <c r="I80" s="136"/>
      <c r="J80" s="22"/>
      <c r="K80" s="22"/>
      <c r="L80" s="20"/>
    </row>
    <row r="81" s="1" customFormat="1" ht="16.5" customHeight="1">
      <c r="B81" s="38"/>
      <c r="C81" s="39"/>
      <c r="D81" s="39"/>
      <c r="E81" s="32" t="s">
        <v>141</v>
      </c>
      <c r="F81" s="39"/>
      <c r="G81" s="39"/>
      <c r="H81" s="39"/>
      <c r="I81" s="143"/>
      <c r="J81" s="39"/>
      <c r="K81" s="39"/>
      <c r="L81" s="43"/>
    </row>
    <row r="82" s="1" customFormat="1" ht="12" customHeight="1">
      <c r="B82" s="38"/>
      <c r="C82" s="32" t="s">
        <v>142</v>
      </c>
      <c r="D82" s="39"/>
      <c r="E82" s="39"/>
      <c r="F82" s="39"/>
      <c r="G82" s="39"/>
      <c r="H82" s="39"/>
      <c r="I82" s="143"/>
      <c r="J82" s="39"/>
      <c r="K82" s="39"/>
      <c r="L82" s="43"/>
    </row>
    <row r="83" s="1" customFormat="1" ht="16.5" customHeight="1">
      <c r="B83" s="38"/>
      <c r="C83" s="39"/>
      <c r="D83" s="39"/>
      <c r="E83" s="64" t="str">
        <f>E13</f>
        <v>05 - SO 05 - TO Roudnice n.L.</v>
      </c>
      <c r="F83" s="39"/>
      <c r="G83" s="39"/>
      <c r="H83" s="39"/>
      <c r="I83" s="143"/>
      <c r="J83" s="39"/>
      <c r="K83" s="39"/>
      <c r="L83" s="43"/>
    </row>
    <row r="84" s="1" customFormat="1" ht="6.96" customHeight="1">
      <c r="B84" s="38"/>
      <c r="C84" s="39"/>
      <c r="D84" s="39"/>
      <c r="E84" s="39"/>
      <c r="F84" s="39"/>
      <c r="G84" s="39"/>
      <c r="H84" s="39"/>
      <c r="I84" s="143"/>
      <c r="J84" s="39"/>
      <c r="K84" s="39"/>
      <c r="L84" s="43"/>
    </row>
    <row r="85" s="1" customFormat="1" ht="12" customHeight="1">
      <c r="B85" s="38"/>
      <c r="C85" s="32" t="s">
        <v>21</v>
      </c>
      <c r="D85" s="39"/>
      <c r="E85" s="39"/>
      <c r="F85" s="27" t="str">
        <f>F16</f>
        <v>obvod ST Ústí nad Labem</v>
      </c>
      <c r="G85" s="39"/>
      <c r="H85" s="39"/>
      <c r="I85" s="145" t="s">
        <v>23</v>
      </c>
      <c r="J85" s="67" t="str">
        <f>IF(J16="","",J16)</f>
        <v>7. 6. 2019</v>
      </c>
      <c r="K85" s="39"/>
      <c r="L85" s="43"/>
    </row>
    <row r="86" s="1" customFormat="1" ht="6.96" customHeight="1">
      <c r="B86" s="38"/>
      <c r="C86" s="39"/>
      <c r="D86" s="39"/>
      <c r="E86" s="39"/>
      <c r="F86" s="39"/>
      <c r="G86" s="39"/>
      <c r="H86" s="39"/>
      <c r="I86" s="143"/>
      <c r="J86" s="39"/>
      <c r="K86" s="39"/>
      <c r="L86" s="43"/>
    </row>
    <row r="87" s="1" customFormat="1" ht="13.65" customHeight="1">
      <c r="B87" s="38"/>
      <c r="C87" s="32" t="s">
        <v>25</v>
      </c>
      <c r="D87" s="39"/>
      <c r="E87" s="39"/>
      <c r="F87" s="27" t="str">
        <f>E19</f>
        <v>SŽDC s.o., OŘ Ústí n.L., ST Ústí n.L.</v>
      </c>
      <c r="G87" s="39"/>
      <c r="H87" s="39"/>
      <c r="I87" s="145" t="s">
        <v>33</v>
      </c>
      <c r="J87" s="36" t="str">
        <f>E25</f>
        <v xml:space="preserve"> </v>
      </c>
      <c r="K87" s="39"/>
      <c r="L87" s="43"/>
    </row>
    <row r="88" s="1" customFormat="1" ht="13.65" customHeight="1">
      <c r="B88" s="38"/>
      <c r="C88" s="32" t="s">
        <v>31</v>
      </c>
      <c r="D88" s="39"/>
      <c r="E88" s="39"/>
      <c r="F88" s="27" t="str">
        <f>IF(E22="","",E22)</f>
        <v>Vyplň údaj</v>
      </c>
      <c r="G88" s="39"/>
      <c r="H88" s="39"/>
      <c r="I88" s="145" t="s">
        <v>36</v>
      </c>
      <c r="J88" s="36" t="str">
        <f>E28</f>
        <v xml:space="preserve"> </v>
      </c>
      <c r="K88" s="39"/>
      <c r="L88" s="43"/>
    </row>
    <row r="89" s="1" customFormat="1" ht="10.32" customHeight="1">
      <c r="B89" s="38"/>
      <c r="C89" s="39"/>
      <c r="D89" s="39"/>
      <c r="E89" s="39"/>
      <c r="F89" s="39"/>
      <c r="G89" s="39"/>
      <c r="H89" s="39"/>
      <c r="I89" s="143"/>
      <c r="J89" s="39"/>
      <c r="K89" s="39"/>
      <c r="L89" s="43"/>
    </row>
    <row r="90" s="8" customFormat="1" ht="29.28" customHeight="1">
      <c r="B90" s="177"/>
      <c r="C90" s="178" t="s">
        <v>149</v>
      </c>
      <c r="D90" s="179" t="s">
        <v>58</v>
      </c>
      <c r="E90" s="179" t="s">
        <v>54</v>
      </c>
      <c r="F90" s="179" t="s">
        <v>55</v>
      </c>
      <c r="G90" s="179" t="s">
        <v>150</v>
      </c>
      <c r="H90" s="179" t="s">
        <v>151</v>
      </c>
      <c r="I90" s="180" t="s">
        <v>152</v>
      </c>
      <c r="J90" s="179" t="s">
        <v>146</v>
      </c>
      <c r="K90" s="181" t="s">
        <v>153</v>
      </c>
      <c r="L90" s="182"/>
      <c r="M90" s="87" t="s">
        <v>19</v>
      </c>
      <c r="N90" s="88" t="s">
        <v>43</v>
      </c>
      <c r="O90" s="88" t="s">
        <v>154</v>
      </c>
      <c r="P90" s="88" t="s">
        <v>155</v>
      </c>
      <c r="Q90" s="88" t="s">
        <v>156</v>
      </c>
      <c r="R90" s="88" t="s">
        <v>157</v>
      </c>
      <c r="S90" s="88" t="s">
        <v>158</v>
      </c>
      <c r="T90" s="89" t="s">
        <v>159</v>
      </c>
    </row>
    <row r="91" s="1" customFormat="1" ht="22.8" customHeight="1">
      <c r="B91" s="38"/>
      <c r="C91" s="94" t="s">
        <v>160</v>
      </c>
      <c r="D91" s="39"/>
      <c r="E91" s="39"/>
      <c r="F91" s="39"/>
      <c r="G91" s="39"/>
      <c r="H91" s="39"/>
      <c r="I91" s="143"/>
      <c r="J91" s="183">
        <f>BK91</f>
        <v>0</v>
      </c>
      <c r="K91" s="39"/>
      <c r="L91" s="43"/>
      <c r="M91" s="90"/>
      <c r="N91" s="91"/>
      <c r="O91" s="91"/>
      <c r="P91" s="184">
        <f>SUM(P92:P168)</f>
        <v>0</v>
      </c>
      <c r="Q91" s="91"/>
      <c r="R91" s="184">
        <f>SUM(R92:R168)</f>
        <v>494.80000000000001</v>
      </c>
      <c r="S91" s="91"/>
      <c r="T91" s="185">
        <f>SUM(T92:T168)</f>
        <v>0</v>
      </c>
      <c r="AT91" s="17" t="s">
        <v>72</v>
      </c>
      <c r="AU91" s="17" t="s">
        <v>147</v>
      </c>
      <c r="BK91" s="186">
        <f>SUM(BK92:BK168)</f>
        <v>0</v>
      </c>
    </row>
    <row r="92" s="1" customFormat="1" ht="56.25" customHeight="1">
      <c r="B92" s="38"/>
      <c r="C92" s="187" t="s">
        <v>80</v>
      </c>
      <c r="D92" s="187" t="s">
        <v>161</v>
      </c>
      <c r="E92" s="188" t="s">
        <v>162</v>
      </c>
      <c r="F92" s="189" t="s">
        <v>163</v>
      </c>
      <c r="G92" s="190" t="s">
        <v>164</v>
      </c>
      <c r="H92" s="191">
        <v>1.3700000000000001</v>
      </c>
      <c r="I92" s="192"/>
      <c r="J92" s="193">
        <f>ROUND(I92*H92,2)</f>
        <v>0</v>
      </c>
      <c r="K92" s="189" t="s">
        <v>165</v>
      </c>
      <c r="L92" s="43"/>
      <c r="M92" s="194" t="s">
        <v>19</v>
      </c>
      <c r="N92" s="195" t="s">
        <v>44</v>
      </c>
      <c r="O92" s="79"/>
      <c r="P92" s="196">
        <f>O92*H92</f>
        <v>0</v>
      </c>
      <c r="Q92" s="196">
        <v>0</v>
      </c>
      <c r="R92" s="196">
        <f>Q92*H92</f>
        <v>0</v>
      </c>
      <c r="S92" s="196">
        <v>0</v>
      </c>
      <c r="T92" s="197">
        <f>S92*H92</f>
        <v>0</v>
      </c>
      <c r="AR92" s="17" t="s">
        <v>166</v>
      </c>
      <c r="AT92" s="17" t="s">
        <v>161</v>
      </c>
      <c r="AU92" s="17" t="s">
        <v>73</v>
      </c>
      <c r="AY92" s="17" t="s">
        <v>167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17" t="s">
        <v>80</v>
      </c>
      <c r="BK92" s="198">
        <f>ROUND(I92*H92,2)</f>
        <v>0</v>
      </c>
      <c r="BL92" s="17" t="s">
        <v>166</v>
      </c>
      <c r="BM92" s="17" t="s">
        <v>450</v>
      </c>
    </row>
    <row r="93" s="1" customFormat="1">
      <c r="B93" s="38"/>
      <c r="C93" s="39"/>
      <c r="D93" s="199" t="s">
        <v>169</v>
      </c>
      <c r="E93" s="39"/>
      <c r="F93" s="200" t="s">
        <v>170</v>
      </c>
      <c r="G93" s="39"/>
      <c r="H93" s="39"/>
      <c r="I93" s="143"/>
      <c r="J93" s="39"/>
      <c r="K93" s="39"/>
      <c r="L93" s="43"/>
      <c r="M93" s="201"/>
      <c r="N93" s="79"/>
      <c r="O93" s="79"/>
      <c r="P93" s="79"/>
      <c r="Q93" s="79"/>
      <c r="R93" s="79"/>
      <c r="S93" s="79"/>
      <c r="T93" s="80"/>
      <c r="AT93" s="17" t="s">
        <v>169</v>
      </c>
      <c r="AU93" s="17" t="s">
        <v>73</v>
      </c>
    </row>
    <row r="94" s="9" customFormat="1">
      <c r="B94" s="202"/>
      <c r="C94" s="203"/>
      <c r="D94" s="199" t="s">
        <v>171</v>
      </c>
      <c r="E94" s="204" t="s">
        <v>19</v>
      </c>
      <c r="F94" s="205" t="s">
        <v>451</v>
      </c>
      <c r="G94" s="203"/>
      <c r="H94" s="204" t="s">
        <v>19</v>
      </c>
      <c r="I94" s="206"/>
      <c r="J94" s="203"/>
      <c r="K94" s="203"/>
      <c r="L94" s="207"/>
      <c r="M94" s="208"/>
      <c r="N94" s="209"/>
      <c r="O94" s="209"/>
      <c r="P94" s="209"/>
      <c r="Q94" s="209"/>
      <c r="R94" s="209"/>
      <c r="S94" s="209"/>
      <c r="T94" s="210"/>
      <c r="AT94" s="211" t="s">
        <v>171</v>
      </c>
      <c r="AU94" s="211" t="s">
        <v>73</v>
      </c>
      <c r="AV94" s="9" t="s">
        <v>80</v>
      </c>
      <c r="AW94" s="9" t="s">
        <v>35</v>
      </c>
      <c r="AX94" s="9" t="s">
        <v>73</v>
      </c>
      <c r="AY94" s="211" t="s">
        <v>167</v>
      </c>
    </row>
    <row r="95" s="10" customFormat="1">
      <c r="B95" s="212"/>
      <c r="C95" s="213"/>
      <c r="D95" s="199" t="s">
        <v>171</v>
      </c>
      <c r="E95" s="214" t="s">
        <v>19</v>
      </c>
      <c r="F95" s="215" t="s">
        <v>452</v>
      </c>
      <c r="G95" s="213"/>
      <c r="H95" s="216">
        <v>0.63500000000000001</v>
      </c>
      <c r="I95" s="217"/>
      <c r="J95" s="213"/>
      <c r="K95" s="213"/>
      <c r="L95" s="218"/>
      <c r="M95" s="219"/>
      <c r="N95" s="220"/>
      <c r="O95" s="220"/>
      <c r="P95" s="220"/>
      <c r="Q95" s="220"/>
      <c r="R95" s="220"/>
      <c r="S95" s="220"/>
      <c r="T95" s="221"/>
      <c r="AT95" s="222" t="s">
        <v>171</v>
      </c>
      <c r="AU95" s="222" t="s">
        <v>73</v>
      </c>
      <c r="AV95" s="10" t="s">
        <v>82</v>
      </c>
      <c r="AW95" s="10" t="s">
        <v>35</v>
      </c>
      <c r="AX95" s="10" t="s">
        <v>73</v>
      </c>
      <c r="AY95" s="222" t="s">
        <v>167</v>
      </c>
    </row>
    <row r="96" s="9" customFormat="1">
      <c r="B96" s="202"/>
      <c r="C96" s="203"/>
      <c r="D96" s="199" t="s">
        <v>171</v>
      </c>
      <c r="E96" s="204" t="s">
        <v>19</v>
      </c>
      <c r="F96" s="205" t="s">
        <v>453</v>
      </c>
      <c r="G96" s="203"/>
      <c r="H96" s="204" t="s">
        <v>19</v>
      </c>
      <c r="I96" s="206"/>
      <c r="J96" s="203"/>
      <c r="K96" s="203"/>
      <c r="L96" s="207"/>
      <c r="M96" s="208"/>
      <c r="N96" s="209"/>
      <c r="O96" s="209"/>
      <c r="P96" s="209"/>
      <c r="Q96" s="209"/>
      <c r="R96" s="209"/>
      <c r="S96" s="209"/>
      <c r="T96" s="210"/>
      <c r="AT96" s="211" t="s">
        <v>171</v>
      </c>
      <c r="AU96" s="211" t="s">
        <v>73</v>
      </c>
      <c r="AV96" s="9" t="s">
        <v>80</v>
      </c>
      <c r="AW96" s="9" t="s">
        <v>35</v>
      </c>
      <c r="AX96" s="9" t="s">
        <v>73</v>
      </c>
      <c r="AY96" s="211" t="s">
        <v>167</v>
      </c>
    </row>
    <row r="97" s="10" customFormat="1">
      <c r="B97" s="212"/>
      <c r="C97" s="213"/>
      <c r="D97" s="199" t="s">
        <v>171</v>
      </c>
      <c r="E97" s="214" t="s">
        <v>19</v>
      </c>
      <c r="F97" s="215" t="s">
        <v>454</v>
      </c>
      <c r="G97" s="213"/>
      <c r="H97" s="216">
        <v>0.73499999999999999</v>
      </c>
      <c r="I97" s="217"/>
      <c r="J97" s="213"/>
      <c r="K97" s="213"/>
      <c r="L97" s="218"/>
      <c r="M97" s="219"/>
      <c r="N97" s="220"/>
      <c r="O97" s="220"/>
      <c r="P97" s="220"/>
      <c r="Q97" s="220"/>
      <c r="R97" s="220"/>
      <c r="S97" s="220"/>
      <c r="T97" s="221"/>
      <c r="AT97" s="222" t="s">
        <v>171</v>
      </c>
      <c r="AU97" s="222" t="s">
        <v>73</v>
      </c>
      <c r="AV97" s="10" t="s">
        <v>82</v>
      </c>
      <c r="AW97" s="10" t="s">
        <v>35</v>
      </c>
      <c r="AX97" s="10" t="s">
        <v>73</v>
      </c>
      <c r="AY97" s="222" t="s">
        <v>167</v>
      </c>
    </row>
    <row r="98" s="11" customFormat="1">
      <c r="B98" s="223"/>
      <c r="C98" s="224"/>
      <c r="D98" s="199" t="s">
        <v>171</v>
      </c>
      <c r="E98" s="225" t="s">
        <v>19</v>
      </c>
      <c r="F98" s="226" t="s">
        <v>184</v>
      </c>
      <c r="G98" s="224"/>
      <c r="H98" s="227">
        <v>1.3700000000000001</v>
      </c>
      <c r="I98" s="228"/>
      <c r="J98" s="224"/>
      <c r="K98" s="224"/>
      <c r="L98" s="229"/>
      <c r="M98" s="230"/>
      <c r="N98" s="231"/>
      <c r="O98" s="231"/>
      <c r="P98" s="231"/>
      <c r="Q98" s="231"/>
      <c r="R98" s="231"/>
      <c r="S98" s="231"/>
      <c r="T98" s="232"/>
      <c r="AT98" s="233" t="s">
        <v>171</v>
      </c>
      <c r="AU98" s="233" t="s">
        <v>73</v>
      </c>
      <c r="AV98" s="11" t="s">
        <v>166</v>
      </c>
      <c r="AW98" s="11" t="s">
        <v>35</v>
      </c>
      <c r="AX98" s="11" t="s">
        <v>80</v>
      </c>
      <c r="AY98" s="233" t="s">
        <v>167</v>
      </c>
    </row>
    <row r="99" s="1" customFormat="1" ht="56.25" customHeight="1">
      <c r="B99" s="38"/>
      <c r="C99" s="187" t="s">
        <v>82</v>
      </c>
      <c r="D99" s="187" t="s">
        <v>161</v>
      </c>
      <c r="E99" s="188" t="s">
        <v>455</v>
      </c>
      <c r="F99" s="189" t="s">
        <v>456</v>
      </c>
      <c r="G99" s="190" t="s">
        <v>213</v>
      </c>
      <c r="H99" s="191">
        <v>605</v>
      </c>
      <c r="I99" s="192"/>
      <c r="J99" s="193">
        <f>ROUND(I99*H99,2)</f>
        <v>0</v>
      </c>
      <c r="K99" s="189" t="s">
        <v>165</v>
      </c>
      <c r="L99" s="43"/>
      <c r="M99" s="194" t="s">
        <v>19</v>
      </c>
      <c r="N99" s="195" t="s">
        <v>44</v>
      </c>
      <c r="O99" s="79"/>
      <c r="P99" s="196">
        <f>O99*H99</f>
        <v>0</v>
      </c>
      <c r="Q99" s="196">
        <v>0</v>
      </c>
      <c r="R99" s="196">
        <f>Q99*H99</f>
        <v>0</v>
      </c>
      <c r="S99" s="196">
        <v>0</v>
      </c>
      <c r="T99" s="197">
        <f>S99*H99</f>
        <v>0</v>
      </c>
      <c r="AR99" s="17" t="s">
        <v>166</v>
      </c>
      <c r="AT99" s="17" t="s">
        <v>161</v>
      </c>
      <c r="AU99" s="17" t="s">
        <v>73</v>
      </c>
      <c r="AY99" s="17" t="s">
        <v>167</v>
      </c>
      <c r="BE99" s="198">
        <f>IF(N99="základní",J99,0)</f>
        <v>0</v>
      </c>
      <c r="BF99" s="198">
        <f>IF(N99="snížená",J99,0)</f>
        <v>0</v>
      </c>
      <c r="BG99" s="198">
        <f>IF(N99="zákl. přenesená",J99,0)</f>
        <v>0</v>
      </c>
      <c r="BH99" s="198">
        <f>IF(N99="sníž. přenesená",J99,0)</f>
        <v>0</v>
      </c>
      <c r="BI99" s="198">
        <f>IF(N99="nulová",J99,0)</f>
        <v>0</v>
      </c>
      <c r="BJ99" s="17" t="s">
        <v>80</v>
      </c>
      <c r="BK99" s="198">
        <f>ROUND(I99*H99,2)</f>
        <v>0</v>
      </c>
      <c r="BL99" s="17" t="s">
        <v>166</v>
      </c>
      <c r="BM99" s="17" t="s">
        <v>457</v>
      </c>
    </row>
    <row r="100" s="1" customFormat="1">
      <c r="B100" s="38"/>
      <c r="C100" s="39"/>
      <c r="D100" s="199" t="s">
        <v>169</v>
      </c>
      <c r="E100" s="39"/>
      <c r="F100" s="200" t="s">
        <v>170</v>
      </c>
      <c r="G100" s="39"/>
      <c r="H100" s="39"/>
      <c r="I100" s="143"/>
      <c r="J100" s="39"/>
      <c r="K100" s="39"/>
      <c r="L100" s="43"/>
      <c r="M100" s="201"/>
      <c r="N100" s="79"/>
      <c r="O100" s="79"/>
      <c r="P100" s="79"/>
      <c r="Q100" s="79"/>
      <c r="R100" s="79"/>
      <c r="S100" s="79"/>
      <c r="T100" s="80"/>
      <c r="AT100" s="17" t="s">
        <v>169</v>
      </c>
      <c r="AU100" s="17" t="s">
        <v>73</v>
      </c>
    </row>
    <row r="101" s="9" customFormat="1">
      <c r="B101" s="202"/>
      <c r="C101" s="203"/>
      <c r="D101" s="199" t="s">
        <v>171</v>
      </c>
      <c r="E101" s="204" t="s">
        <v>19</v>
      </c>
      <c r="F101" s="205" t="s">
        <v>458</v>
      </c>
      <c r="G101" s="203"/>
      <c r="H101" s="204" t="s">
        <v>19</v>
      </c>
      <c r="I101" s="206"/>
      <c r="J101" s="203"/>
      <c r="K101" s="203"/>
      <c r="L101" s="207"/>
      <c r="M101" s="208"/>
      <c r="N101" s="209"/>
      <c r="O101" s="209"/>
      <c r="P101" s="209"/>
      <c r="Q101" s="209"/>
      <c r="R101" s="209"/>
      <c r="S101" s="209"/>
      <c r="T101" s="210"/>
      <c r="AT101" s="211" t="s">
        <v>171</v>
      </c>
      <c r="AU101" s="211" t="s">
        <v>73</v>
      </c>
      <c r="AV101" s="9" t="s">
        <v>80</v>
      </c>
      <c r="AW101" s="9" t="s">
        <v>35</v>
      </c>
      <c r="AX101" s="9" t="s">
        <v>73</v>
      </c>
      <c r="AY101" s="211" t="s">
        <v>167</v>
      </c>
    </row>
    <row r="102" s="10" customFormat="1">
      <c r="B102" s="212"/>
      <c r="C102" s="213"/>
      <c r="D102" s="199" t="s">
        <v>171</v>
      </c>
      <c r="E102" s="214" t="s">
        <v>19</v>
      </c>
      <c r="F102" s="215" t="s">
        <v>459</v>
      </c>
      <c r="G102" s="213"/>
      <c r="H102" s="216">
        <v>360</v>
      </c>
      <c r="I102" s="217"/>
      <c r="J102" s="213"/>
      <c r="K102" s="213"/>
      <c r="L102" s="218"/>
      <c r="M102" s="219"/>
      <c r="N102" s="220"/>
      <c r="O102" s="220"/>
      <c r="P102" s="220"/>
      <c r="Q102" s="220"/>
      <c r="R102" s="220"/>
      <c r="S102" s="220"/>
      <c r="T102" s="221"/>
      <c r="AT102" s="222" t="s">
        <v>171</v>
      </c>
      <c r="AU102" s="222" t="s">
        <v>73</v>
      </c>
      <c r="AV102" s="10" t="s">
        <v>82</v>
      </c>
      <c r="AW102" s="10" t="s">
        <v>35</v>
      </c>
      <c r="AX102" s="10" t="s">
        <v>73</v>
      </c>
      <c r="AY102" s="222" t="s">
        <v>167</v>
      </c>
    </row>
    <row r="103" s="9" customFormat="1">
      <c r="B103" s="202"/>
      <c r="C103" s="203"/>
      <c r="D103" s="199" t="s">
        <v>171</v>
      </c>
      <c r="E103" s="204" t="s">
        <v>19</v>
      </c>
      <c r="F103" s="205" t="s">
        <v>460</v>
      </c>
      <c r="G103" s="203"/>
      <c r="H103" s="204" t="s">
        <v>19</v>
      </c>
      <c r="I103" s="206"/>
      <c r="J103" s="203"/>
      <c r="K103" s="203"/>
      <c r="L103" s="207"/>
      <c r="M103" s="208"/>
      <c r="N103" s="209"/>
      <c r="O103" s="209"/>
      <c r="P103" s="209"/>
      <c r="Q103" s="209"/>
      <c r="R103" s="209"/>
      <c r="S103" s="209"/>
      <c r="T103" s="210"/>
      <c r="AT103" s="211" t="s">
        <v>171</v>
      </c>
      <c r="AU103" s="211" t="s">
        <v>73</v>
      </c>
      <c r="AV103" s="9" t="s">
        <v>80</v>
      </c>
      <c r="AW103" s="9" t="s">
        <v>35</v>
      </c>
      <c r="AX103" s="9" t="s">
        <v>73</v>
      </c>
      <c r="AY103" s="211" t="s">
        <v>167</v>
      </c>
    </row>
    <row r="104" s="10" customFormat="1">
      <c r="B104" s="212"/>
      <c r="C104" s="213"/>
      <c r="D104" s="199" t="s">
        <v>171</v>
      </c>
      <c r="E104" s="214" t="s">
        <v>19</v>
      </c>
      <c r="F104" s="215" t="s">
        <v>461</v>
      </c>
      <c r="G104" s="213"/>
      <c r="H104" s="216">
        <v>245</v>
      </c>
      <c r="I104" s="217"/>
      <c r="J104" s="213"/>
      <c r="K104" s="213"/>
      <c r="L104" s="218"/>
      <c r="M104" s="219"/>
      <c r="N104" s="220"/>
      <c r="O104" s="220"/>
      <c r="P104" s="220"/>
      <c r="Q104" s="220"/>
      <c r="R104" s="220"/>
      <c r="S104" s="220"/>
      <c r="T104" s="221"/>
      <c r="AT104" s="222" t="s">
        <v>171</v>
      </c>
      <c r="AU104" s="222" t="s">
        <v>73</v>
      </c>
      <c r="AV104" s="10" t="s">
        <v>82</v>
      </c>
      <c r="AW104" s="10" t="s">
        <v>35</v>
      </c>
      <c r="AX104" s="10" t="s">
        <v>73</v>
      </c>
      <c r="AY104" s="222" t="s">
        <v>167</v>
      </c>
    </row>
    <row r="105" s="11" customFormat="1">
      <c r="B105" s="223"/>
      <c r="C105" s="224"/>
      <c r="D105" s="199" t="s">
        <v>171</v>
      </c>
      <c r="E105" s="225" t="s">
        <v>19</v>
      </c>
      <c r="F105" s="226" t="s">
        <v>184</v>
      </c>
      <c r="G105" s="224"/>
      <c r="H105" s="227">
        <v>605</v>
      </c>
      <c r="I105" s="228"/>
      <c r="J105" s="224"/>
      <c r="K105" s="224"/>
      <c r="L105" s="229"/>
      <c r="M105" s="230"/>
      <c r="N105" s="231"/>
      <c r="O105" s="231"/>
      <c r="P105" s="231"/>
      <c r="Q105" s="231"/>
      <c r="R105" s="231"/>
      <c r="S105" s="231"/>
      <c r="T105" s="232"/>
      <c r="AT105" s="233" t="s">
        <v>171</v>
      </c>
      <c r="AU105" s="233" t="s">
        <v>73</v>
      </c>
      <c r="AV105" s="11" t="s">
        <v>166</v>
      </c>
      <c r="AW105" s="11" t="s">
        <v>35</v>
      </c>
      <c r="AX105" s="11" t="s">
        <v>80</v>
      </c>
      <c r="AY105" s="233" t="s">
        <v>167</v>
      </c>
    </row>
    <row r="106" s="1" customFormat="1" ht="22.5" customHeight="1">
      <c r="B106" s="38"/>
      <c r="C106" s="187" t="s">
        <v>89</v>
      </c>
      <c r="D106" s="187" t="s">
        <v>161</v>
      </c>
      <c r="E106" s="188" t="s">
        <v>185</v>
      </c>
      <c r="F106" s="189" t="s">
        <v>186</v>
      </c>
      <c r="G106" s="190" t="s">
        <v>164</v>
      </c>
      <c r="H106" s="191">
        <v>1.3700000000000001</v>
      </c>
      <c r="I106" s="192"/>
      <c r="J106" s="193">
        <f>ROUND(I106*H106,2)</f>
        <v>0</v>
      </c>
      <c r="K106" s="189" t="s">
        <v>165</v>
      </c>
      <c r="L106" s="43"/>
      <c r="M106" s="194" t="s">
        <v>19</v>
      </c>
      <c r="N106" s="195" t="s">
        <v>44</v>
      </c>
      <c r="O106" s="79"/>
      <c r="P106" s="196">
        <f>O106*H106</f>
        <v>0</v>
      </c>
      <c r="Q106" s="196">
        <v>0</v>
      </c>
      <c r="R106" s="196">
        <f>Q106*H106</f>
        <v>0</v>
      </c>
      <c r="S106" s="196">
        <v>0</v>
      </c>
      <c r="T106" s="197">
        <f>S106*H106</f>
        <v>0</v>
      </c>
      <c r="AR106" s="17" t="s">
        <v>166</v>
      </c>
      <c r="AT106" s="17" t="s">
        <v>161</v>
      </c>
      <c r="AU106" s="17" t="s">
        <v>73</v>
      </c>
      <c r="AY106" s="17" t="s">
        <v>167</v>
      </c>
      <c r="BE106" s="198">
        <f>IF(N106="základní",J106,0)</f>
        <v>0</v>
      </c>
      <c r="BF106" s="198">
        <f>IF(N106="snížená",J106,0)</f>
        <v>0</v>
      </c>
      <c r="BG106" s="198">
        <f>IF(N106="zákl. přenesená",J106,0)</f>
        <v>0</v>
      </c>
      <c r="BH106" s="198">
        <f>IF(N106="sníž. přenesená",J106,0)</f>
        <v>0</v>
      </c>
      <c r="BI106" s="198">
        <f>IF(N106="nulová",J106,0)</f>
        <v>0</v>
      </c>
      <c r="BJ106" s="17" t="s">
        <v>80</v>
      </c>
      <c r="BK106" s="198">
        <f>ROUND(I106*H106,2)</f>
        <v>0</v>
      </c>
      <c r="BL106" s="17" t="s">
        <v>166</v>
      </c>
      <c r="BM106" s="17" t="s">
        <v>462</v>
      </c>
    </row>
    <row r="107" s="1" customFormat="1">
      <c r="B107" s="38"/>
      <c r="C107" s="39"/>
      <c r="D107" s="199" t="s">
        <v>169</v>
      </c>
      <c r="E107" s="39"/>
      <c r="F107" s="200" t="s">
        <v>188</v>
      </c>
      <c r="G107" s="39"/>
      <c r="H107" s="39"/>
      <c r="I107" s="143"/>
      <c r="J107" s="39"/>
      <c r="K107" s="39"/>
      <c r="L107" s="43"/>
      <c r="M107" s="201"/>
      <c r="N107" s="79"/>
      <c r="O107" s="79"/>
      <c r="P107" s="79"/>
      <c r="Q107" s="79"/>
      <c r="R107" s="79"/>
      <c r="S107" s="79"/>
      <c r="T107" s="80"/>
      <c r="AT107" s="17" t="s">
        <v>169</v>
      </c>
      <c r="AU107" s="17" t="s">
        <v>73</v>
      </c>
    </row>
    <row r="108" s="1" customFormat="1" ht="22.5" customHeight="1">
      <c r="B108" s="38"/>
      <c r="C108" s="187" t="s">
        <v>166</v>
      </c>
      <c r="D108" s="187" t="s">
        <v>161</v>
      </c>
      <c r="E108" s="188" t="s">
        <v>463</v>
      </c>
      <c r="F108" s="189" t="s">
        <v>464</v>
      </c>
      <c r="G108" s="190" t="s">
        <v>213</v>
      </c>
      <c r="H108" s="191">
        <v>605</v>
      </c>
      <c r="I108" s="192"/>
      <c r="J108" s="193">
        <f>ROUND(I108*H108,2)</f>
        <v>0</v>
      </c>
      <c r="K108" s="189" t="s">
        <v>165</v>
      </c>
      <c r="L108" s="43"/>
      <c r="M108" s="194" t="s">
        <v>19</v>
      </c>
      <c r="N108" s="195" t="s">
        <v>44</v>
      </c>
      <c r="O108" s="79"/>
      <c r="P108" s="196">
        <f>O108*H108</f>
        <v>0</v>
      </c>
      <c r="Q108" s="196">
        <v>0</v>
      </c>
      <c r="R108" s="196">
        <f>Q108*H108</f>
        <v>0</v>
      </c>
      <c r="S108" s="196">
        <v>0</v>
      </c>
      <c r="T108" s="197">
        <f>S108*H108</f>
        <v>0</v>
      </c>
      <c r="AR108" s="17" t="s">
        <v>166</v>
      </c>
      <c r="AT108" s="17" t="s">
        <v>161</v>
      </c>
      <c r="AU108" s="17" t="s">
        <v>73</v>
      </c>
      <c r="AY108" s="17" t="s">
        <v>167</v>
      </c>
      <c r="BE108" s="198">
        <f>IF(N108="základní",J108,0)</f>
        <v>0</v>
      </c>
      <c r="BF108" s="198">
        <f>IF(N108="snížená",J108,0)</f>
        <v>0</v>
      </c>
      <c r="BG108" s="198">
        <f>IF(N108="zákl. přenesená",J108,0)</f>
        <v>0</v>
      </c>
      <c r="BH108" s="198">
        <f>IF(N108="sníž. přenesená",J108,0)</f>
        <v>0</v>
      </c>
      <c r="BI108" s="198">
        <f>IF(N108="nulová",J108,0)</f>
        <v>0</v>
      </c>
      <c r="BJ108" s="17" t="s">
        <v>80</v>
      </c>
      <c r="BK108" s="198">
        <f>ROUND(I108*H108,2)</f>
        <v>0</v>
      </c>
      <c r="BL108" s="17" t="s">
        <v>166</v>
      </c>
      <c r="BM108" s="17" t="s">
        <v>465</v>
      </c>
    </row>
    <row r="109" s="1" customFormat="1">
      <c r="B109" s="38"/>
      <c r="C109" s="39"/>
      <c r="D109" s="199" t="s">
        <v>169</v>
      </c>
      <c r="E109" s="39"/>
      <c r="F109" s="200" t="s">
        <v>188</v>
      </c>
      <c r="G109" s="39"/>
      <c r="H109" s="39"/>
      <c r="I109" s="143"/>
      <c r="J109" s="39"/>
      <c r="K109" s="39"/>
      <c r="L109" s="43"/>
      <c r="M109" s="201"/>
      <c r="N109" s="79"/>
      <c r="O109" s="79"/>
      <c r="P109" s="79"/>
      <c r="Q109" s="79"/>
      <c r="R109" s="79"/>
      <c r="S109" s="79"/>
      <c r="T109" s="80"/>
      <c r="AT109" s="17" t="s">
        <v>169</v>
      </c>
      <c r="AU109" s="17" t="s">
        <v>73</v>
      </c>
    </row>
    <row r="110" s="1" customFormat="1" ht="33.75" customHeight="1">
      <c r="B110" s="38"/>
      <c r="C110" s="187" t="s">
        <v>205</v>
      </c>
      <c r="D110" s="187" t="s">
        <v>161</v>
      </c>
      <c r="E110" s="188" t="s">
        <v>190</v>
      </c>
      <c r="F110" s="189" t="s">
        <v>191</v>
      </c>
      <c r="G110" s="190" t="s">
        <v>192</v>
      </c>
      <c r="H110" s="191">
        <v>298</v>
      </c>
      <c r="I110" s="192"/>
      <c r="J110" s="193">
        <f>ROUND(I110*H110,2)</f>
        <v>0</v>
      </c>
      <c r="K110" s="189" t="s">
        <v>165</v>
      </c>
      <c r="L110" s="43"/>
      <c r="M110" s="194" t="s">
        <v>19</v>
      </c>
      <c r="N110" s="195" t="s">
        <v>44</v>
      </c>
      <c r="O110" s="79"/>
      <c r="P110" s="196">
        <f>O110*H110</f>
        <v>0</v>
      </c>
      <c r="Q110" s="196">
        <v>0</v>
      </c>
      <c r="R110" s="196">
        <f>Q110*H110</f>
        <v>0</v>
      </c>
      <c r="S110" s="196">
        <v>0</v>
      </c>
      <c r="T110" s="197">
        <f>S110*H110</f>
        <v>0</v>
      </c>
      <c r="AR110" s="17" t="s">
        <v>166</v>
      </c>
      <c r="AT110" s="17" t="s">
        <v>161</v>
      </c>
      <c r="AU110" s="17" t="s">
        <v>73</v>
      </c>
      <c r="AY110" s="17" t="s">
        <v>167</v>
      </c>
      <c r="BE110" s="198">
        <f>IF(N110="základní",J110,0)</f>
        <v>0</v>
      </c>
      <c r="BF110" s="198">
        <f>IF(N110="snížená",J110,0)</f>
        <v>0</v>
      </c>
      <c r="BG110" s="198">
        <f>IF(N110="zákl. přenesená",J110,0)</f>
        <v>0</v>
      </c>
      <c r="BH110" s="198">
        <f>IF(N110="sníž. přenesená",J110,0)</f>
        <v>0</v>
      </c>
      <c r="BI110" s="198">
        <f>IF(N110="nulová",J110,0)</f>
        <v>0</v>
      </c>
      <c r="BJ110" s="17" t="s">
        <v>80</v>
      </c>
      <c r="BK110" s="198">
        <f>ROUND(I110*H110,2)</f>
        <v>0</v>
      </c>
      <c r="BL110" s="17" t="s">
        <v>166</v>
      </c>
      <c r="BM110" s="17" t="s">
        <v>466</v>
      </c>
    </row>
    <row r="111" s="1" customFormat="1">
      <c r="B111" s="38"/>
      <c r="C111" s="39"/>
      <c r="D111" s="199" t="s">
        <v>169</v>
      </c>
      <c r="E111" s="39"/>
      <c r="F111" s="200" t="s">
        <v>194</v>
      </c>
      <c r="G111" s="39"/>
      <c r="H111" s="39"/>
      <c r="I111" s="143"/>
      <c r="J111" s="39"/>
      <c r="K111" s="39"/>
      <c r="L111" s="43"/>
      <c r="M111" s="201"/>
      <c r="N111" s="79"/>
      <c r="O111" s="79"/>
      <c r="P111" s="79"/>
      <c r="Q111" s="79"/>
      <c r="R111" s="79"/>
      <c r="S111" s="79"/>
      <c r="T111" s="80"/>
      <c r="AT111" s="17" t="s">
        <v>169</v>
      </c>
      <c r="AU111" s="17" t="s">
        <v>73</v>
      </c>
    </row>
    <row r="112" s="9" customFormat="1">
      <c r="B112" s="202"/>
      <c r="C112" s="203"/>
      <c r="D112" s="199" t="s">
        <v>171</v>
      </c>
      <c r="E112" s="204" t="s">
        <v>19</v>
      </c>
      <c r="F112" s="205" t="s">
        <v>467</v>
      </c>
      <c r="G112" s="203"/>
      <c r="H112" s="204" t="s">
        <v>19</v>
      </c>
      <c r="I112" s="206"/>
      <c r="J112" s="203"/>
      <c r="K112" s="203"/>
      <c r="L112" s="207"/>
      <c r="M112" s="208"/>
      <c r="N112" s="209"/>
      <c r="O112" s="209"/>
      <c r="P112" s="209"/>
      <c r="Q112" s="209"/>
      <c r="R112" s="209"/>
      <c r="S112" s="209"/>
      <c r="T112" s="210"/>
      <c r="AT112" s="211" t="s">
        <v>171</v>
      </c>
      <c r="AU112" s="211" t="s">
        <v>73</v>
      </c>
      <c r="AV112" s="9" t="s">
        <v>80</v>
      </c>
      <c r="AW112" s="9" t="s">
        <v>35</v>
      </c>
      <c r="AX112" s="9" t="s">
        <v>73</v>
      </c>
      <c r="AY112" s="211" t="s">
        <v>167</v>
      </c>
    </row>
    <row r="113" s="10" customFormat="1">
      <c r="B113" s="212"/>
      <c r="C113" s="213"/>
      <c r="D113" s="199" t="s">
        <v>171</v>
      </c>
      <c r="E113" s="214" t="s">
        <v>19</v>
      </c>
      <c r="F113" s="215" t="s">
        <v>468</v>
      </c>
      <c r="G113" s="213"/>
      <c r="H113" s="216">
        <v>99</v>
      </c>
      <c r="I113" s="217"/>
      <c r="J113" s="213"/>
      <c r="K113" s="213"/>
      <c r="L113" s="218"/>
      <c r="M113" s="219"/>
      <c r="N113" s="220"/>
      <c r="O113" s="220"/>
      <c r="P113" s="220"/>
      <c r="Q113" s="220"/>
      <c r="R113" s="220"/>
      <c r="S113" s="220"/>
      <c r="T113" s="221"/>
      <c r="AT113" s="222" t="s">
        <v>171</v>
      </c>
      <c r="AU113" s="222" t="s">
        <v>73</v>
      </c>
      <c r="AV113" s="10" t="s">
        <v>82</v>
      </c>
      <c r="AW113" s="10" t="s">
        <v>35</v>
      </c>
      <c r="AX113" s="10" t="s">
        <v>73</v>
      </c>
      <c r="AY113" s="222" t="s">
        <v>167</v>
      </c>
    </row>
    <row r="114" s="9" customFormat="1">
      <c r="B114" s="202"/>
      <c r="C114" s="203"/>
      <c r="D114" s="199" t="s">
        <v>171</v>
      </c>
      <c r="E114" s="204" t="s">
        <v>19</v>
      </c>
      <c r="F114" s="205" t="s">
        <v>469</v>
      </c>
      <c r="G114" s="203"/>
      <c r="H114" s="204" t="s">
        <v>19</v>
      </c>
      <c r="I114" s="206"/>
      <c r="J114" s="203"/>
      <c r="K114" s="203"/>
      <c r="L114" s="207"/>
      <c r="M114" s="208"/>
      <c r="N114" s="209"/>
      <c r="O114" s="209"/>
      <c r="P114" s="209"/>
      <c r="Q114" s="209"/>
      <c r="R114" s="209"/>
      <c r="S114" s="209"/>
      <c r="T114" s="210"/>
      <c r="AT114" s="211" t="s">
        <v>171</v>
      </c>
      <c r="AU114" s="211" t="s">
        <v>73</v>
      </c>
      <c r="AV114" s="9" t="s">
        <v>80</v>
      </c>
      <c r="AW114" s="9" t="s">
        <v>35</v>
      </c>
      <c r="AX114" s="9" t="s">
        <v>73</v>
      </c>
      <c r="AY114" s="211" t="s">
        <v>167</v>
      </c>
    </row>
    <row r="115" s="10" customFormat="1">
      <c r="B115" s="212"/>
      <c r="C115" s="213"/>
      <c r="D115" s="199" t="s">
        <v>171</v>
      </c>
      <c r="E115" s="214" t="s">
        <v>19</v>
      </c>
      <c r="F115" s="215" t="s">
        <v>468</v>
      </c>
      <c r="G115" s="213"/>
      <c r="H115" s="216">
        <v>99</v>
      </c>
      <c r="I115" s="217"/>
      <c r="J115" s="213"/>
      <c r="K115" s="213"/>
      <c r="L115" s="218"/>
      <c r="M115" s="219"/>
      <c r="N115" s="220"/>
      <c r="O115" s="220"/>
      <c r="P115" s="220"/>
      <c r="Q115" s="220"/>
      <c r="R115" s="220"/>
      <c r="S115" s="220"/>
      <c r="T115" s="221"/>
      <c r="AT115" s="222" t="s">
        <v>171</v>
      </c>
      <c r="AU115" s="222" t="s">
        <v>73</v>
      </c>
      <c r="AV115" s="10" t="s">
        <v>82</v>
      </c>
      <c r="AW115" s="10" t="s">
        <v>35</v>
      </c>
      <c r="AX115" s="10" t="s">
        <v>73</v>
      </c>
      <c r="AY115" s="222" t="s">
        <v>167</v>
      </c>
    </row>
    <row r="116" s="9" customFormat="1">
      <c r="B116" s="202"/>
      <c r="C116" s="203"/>
      <c r="D116" s="199" t="s">
        <v>171</v>
      </c>
      <c r="E116" s="204" t="s">
        <v>19</v>
      </c>
      <c r="F116" s="205" t="s">
        <v>470</v>
      </c>
      <c r="G116" s="203"/>
      <c r="H116" s="204" t="s">
        <v>19</v>
      </c>
      <c r="I116" s="206"/>
      <c r="J116" s="203"/>
      <c r="K116" s="203"/>
      <c r="L116" s="207"/>
      <c r="M116" s="208"/>
      <c r="N116" s="209"/>
      <c r="O116" s="209"/>
      <c r="P116" s="209"/>
      <c r="Q116" s="209"/>
      <c r="R116" s="209"/>
      <c r="S116" s="209"/>
      <c r="T116" s="210"/>
      <c r="AT116" s="211" t="s">
        <v>171</v>
      </c>
      <c r="AU116" s="211" t="s">
        <v>73</v>
      </c>
      <c r="AV116" s="9" t="s">
        <v>80</v>
      </c>
      <c r="AW116" s="9" t="s">
        <v>35</v>
      </c>
      <c r="AX116" s="9" t="s">
        <v>73</v>
      </c>
      <c r="AY116" s="211" t="s">
        <v>167</v>
      </c>
    </row>
    <row r="117" s="10" customFormat="1">
      <c r="B117" s="212"/>
      <c r="C117" s="213"/>
      <c r="D117" s="199" t="s">
        <v>171</v>
      </c>
      <c r="E117" s="214" t="s">
        <v>19</v>
      </c>
      <c r="F117" s="215" t="s">
        <v>471</v>
      </c>
      <c r="G117" s="213"/>
      <c r="H117" s="216">
        <v>100</v>
      </c>
      <c r="I117" s="217"/>
      <c r="J117" s="213"/>
      <c r="K117" s="213"/>
      <c r="L117" s="218"/>
      <c r="M117" s="219"/>
      <c r="N117" s="220"/>
      <c r="O117" s="220"/>
      <c r="P117" s="220"/>
      <c r="Q117" s="220"/>
      <c r="R117" s="220"/>
      <c r="S117" s="220"/>
      <c r="T117" s="221"/>
      <c r="AT117" s="222" t="s">
        <v>171</v>
      </c>
      <c r="AU117" s="222" t="s">
        <v>73</v>
      </c>
      <c r="AV117" s="10" t="s">
        <v>82</v>
      </c>
      <c r="AW117" s="10" t="s">
        <v>35</v>
      </c>
      <c r="AX117" s="10" t="s">
        <v>73</v>
      </c>
      <c r="AY117" s="222" t="s">
        <v>167</v>
      </c>
    </row>
    <row r="118" s="11" customFormat="1">
      <c r="B118" s="223"/>
      <c r="C118" s="224"/>
      <c r="D118" s="199" t="s">
        <v>171</v>
      </c>
      <c r="E118" s="225" t="s">
        <v>19</v>
      </c>
      <c r="F118" s="226" t="s">
        <v>184</v>
      </c>
      <c r="G118" s="224"/>
      <c r="H118" s="227">
        <v>298</v>
      </c>
      <c r="I118" s="228"/>
      <c r="J118" s="224"/>
      <c r="K118" s="224"/>
      <c r="L118" s="229"/>
      <c r="M118" s="230"/>
      <c r="N118" s="231"/>
      <c r="O118" s="231"/>
      <c r="P118" s="231"/>
      <c r="Q118" s="231"/>
      <c r="R118" s="231"/>
      <c r="S118" s="231"/>
      <c r="T118" s="232"/>
      <c r="AT118" s="233" t="s">
        <v>171</v>
      </c>
      <c r="AU118" s="233" t="s">
        <v>73</v>
      </c>
      <c r="AV118" s="11" t="s">
        <v>166</v>
      </c>
      <c r="AW118" s="11" t="s">
        <v>35</v>
      </c>
      <c r="AX118" s="11" t="s">
        <v>80</v>
      </c>
      <c r="AY118" s="233" t="s">
        <v>167</v>
      </c>
    </row>
    <row r="119" s="1" customFormat="1" ht="22.5" customHeight="1">
      <c r="B119" s="38"/>
      <c r="C119" s="234" t="s">
        <v>210</v>
      </c>
      <c r="D119" s="234" t="s">
        <v>197</v>
      </c>
      <c r="E119" s="235" t="s">
        <v>198</v>
      </c>
      <c r="F119" s="236" t="s">
        <v>199</v>
      </c>
      <c r="G119" s="237" t="s">
        <v>200</v>
      </c>
      <c r="H119" s="238">
        <v>476.80000000000001</v>
      </c>
      <c r="I119" s="239"/>
      <c r="J119" s="240">
        <f>ROUND(I119*H119,2)</f>
        <v>0</v>
      </c>
      <c r="K119" s="236" t="s">
        <v>165</v>
      </c>
      <c r="L119" s="241"/>
      <c r="M119" s="242" t="s">
        <v>19</v>
      </c>
      <c r="N119" s="243" t="s">
        <v>44</v>
      </c>
      <c r="O119" s="79"/>
      <c r="P119" s="196">
        <f>O119*H119</f>
        <v>0</v>
      </c>
      <c r="Q119" s="196">
        <v>1</v>
      </c>
      <c r="R119" s="196">
        <f>Q119*H119</f>
        <v>476.80000000000001</v>
      </c>
      <c r="S119" s="196">
        <v>0</v>
      </c>
      <c r="T119" s="197">
        <f>S119*H119</f>
        <v>0</v>
      </c>
      <c r="AR119" s="17" t="s">
        <v>201</v>
      </c>
      <c r="AT119" s="17" t="s">
        <v>197</v>
      </c>
      <c r="AU119" s="17" t="s">
        <v>73</v>
      </c>
      <c r="AY119" s="17" t="s">
        <v>167</v>
      </c>
      <c r="BE119" s="198">
        <f>IF(N119="základní",J119,0)</f>
        <v>0</v>
      </c>
      <c r="BF119" s="198">
        <f>IF(N119="snížená",J119,0)</f>
        <v>0</v>
      </c>
      <c r="BG119" s="198">
        <f>IF(N119="zákl. přenesená",J119,0)</f>
        <v>0</v>
      </c>
      <c r="BH119" s="198">
        <f>IF(N119="sníž. přenesená",J119,0)</f>
        <v>0</v>
      </c>
      <c r="BI119" s="198">
        <f>IF(N119="nulová",J119,0)</f>
        <v>0</v>
      </c>
      <c r="BJ119" s="17" t="s">
        <v>80</v>
      </c>
      <c r="BK119" s="198">
        <f>ROUND(I119*H119,2)</f>
        <v>0</v>
      </c>
      <c r="BL119" s="17" t="s">
        <v>166</v>
      </c>
      <c r="BM119" s="17" t="s">
        <v>472</v>
      </c>
    </row>
    <row r="120" s="10" customFormat="1">
      <c r="B120" s="212"/>
      <c r="C120" s="213"/>
      <c r="D120" s="199" t="s">
        <v>171</v>
      </c>
      <c r="E120" s="214" t="s">
        <v>19</v>
      </c>
      <c r="F120" s="215" t="s">
        <v>473</v>
      </c>
      <c r="G120" s="213"/>
      <c r="H120" s="216">
        <v>476.80000000000001</v>
      </c>
      <c r="I120" s="217"/>
      <c r="J120" s="213"/>
      <c r="K120" s="213"/>
      <c r="L120" s="218"/>
      <c r="M120" s="219"/>
      <c r="N120" s="220"/>
      <c r="O120" s="220"/>
      <c r="P120" s="220"/>
      <c r="Q120" s="220"/>
      <c r="R120" s="220"/>
      <c r="S120" s="220"/>
      <c r="T120" s="221"/>
      <c r="AT120" s="222" t="s">
        <v>171</v>
      </c>
      <c r="AU120" s="222" t="s">
        <v>73</v>
      </c>
      <c r="AV120" s="10" t="s">
        <v>82</v>
      </c>
      <c r="AW120" s="10" t="s">
        <v>35</v>
      </c>
      <c r="AX120" s="10" t="s">
        <v>80</v>
      </c>
      <c r="AY120" s="222" t="s">
        <v>167</v>
      </c>
    </row>
    <row r="121" s="1" customFormat="1" ht="90" customHeight="1">
      <c r="B121" s="38"/>
      <c r="C121" s="187" t="s">
        <v>217</v>
      </c>
      <c r="D121" s="187" t="s">
        <v>161</v>
      </c>
      <c r="E121" s="188" t="s">
        <v>206</v>
      </c>
      <c r="F121" s="189" t="s">
        <v>207</v>
      </c>
      <c r="G121" s="190" t="s">
        <v>200</v>
      </c>
      <c r="H121" s="191">
        <v>494</v>
      </c>
      <c r="I121" s="192"/>
      <c r="J121" s="193">
        <f>ROUND(I121*H121,2)</f>
        <v>0</v>
      </c>
      <c r="K121" s="189" t="s">
        <v>165</v>
      </c>
      <c r="L121" s="43"/>
      <c r="M121" s="194" t="s">
        <v>19</v>
      </c>
      <c r="N121" s="195" t="s">
        <v>44</v>
      </c>
      <c r="O121" s="79"/>
      <c r="P121" s="196">
        <f>O121*H121</f>
        <v>0</v>
      </c>
      <c r="Q121" s="196">
        <v>0</v>
      </c>
      <c r="R121" s="196">
        <f>Q121*H121</f>
        <v>0</v>
      </c>
      <c r="S121" s="196">
        <v>0</v>
      </c>
      <c r="T121" s="197">
        <f>S121*H121</f>
        <v>0</v>
      </c>
      <c r="AR121" s="17" t="s">
        <v>166</v>
      </c>
      <c r="AT121" s="17" t="s">
        <v>161</v>
      </c>
      <c r="AU121" s="17" t="s">
        <v>73</v>
      </c>
      <c r="AY121" s="17" t="s">
        <v>167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7" t="s">
        <v>80</v>
      </c>
      <c r="BK121" s="198">
        <f>ROUND(I121*H121,2)</f>
        <v>0</v>
      </c>
      <c r="BL121" s="17" t="s">
        <v>166</v>
      </c>
      <c r="BM121" s="17" t="s">
        <v>474</v>
      </c>
    </row>
    <row r="122" s="1" customFormat="1">
      <c r="B122" s="38"/>
      <c r="C122" s="39"/>
      <c r="D122" s="199" t="s">
        <v>169</v>
      </c>
      <c r="E122" s="39"/>
      <c r="F122" s="200" t="s">
        <v>209</v>
      </c>
      <c r="G122" s="39"/>
      <c r="H122" s="39"/>
      <c r="I122" s="143"/>
      <c r="J122" s="39"/>
      <c r="K122" s="39"/>
      <c r="L122" s="43"/>
      <c r="M122" s="201"/>
      <c r="N122" s="79"/>
      <c r="O122" s="79"/>
      <c r="P122" s="79"/>
      <c r="Q122" s="79"/>
      <c r="R122" s="79"/>
      <c r="S122" s="79"/>
      <c r="T122" s="80"/>
      <c r="AT122" s="17" t="s">
        <v>169</v>
      </c>
      <c r="AU122" s="17" t="s">
        <v>73</v>
      </c>
    </row>
    <row r="123" s="10" customFormat="1">
      <c r="B123" s="212"/>
      <c r="C123" s="213"/>
      <c r="D123" s="199" t="s">
        <v>171</v>
      </c>
      <c r="E123" s="214" t="s">
        <v>19</v>
      </c>
      <c r="F123" s="215" t="s">
        <v>475</v>
      </c>
      <c r="G123" s="213"/>
      <c r="H123" s="216">
        <v>476</v>
      </c>
      <c r="I123" s="217"/>
      <c r="J123" s="213"/>
      <c r="K123" s="213"/>
      <c r="L123" s="218"/>
      <c r="M123" s="219"/>
      <c r="N123" s="220"/>
      <c r="O123" s="220"/>
      <c r="P123" s="220"/>
      <c r="Q123" s="220"/>
      <c r="R123" s="220"/>
      <c r="S123" s="220"/>
      <c r="T123" s="221"/>
      <c r="AT123" s="222" t="s">
        <v>171</v>
      </c>
      <c r="AU123" s="222" t="s">
        <v>73</v>
      </c>
      <c r="AV123" s="10" t="s">
        <v>82</v>
      </c>
      <c r="AW123" s="10" t="s">
        <v>35</v>
      </c>
      <c r="AX123" s="10" t="s">
        <v>73</v>
      </c>
      <c r="AY123" s="222" t="s">
        <v>167</v>
      </c>
    </row>
    <row r="124" s="10" customFormat="1">
      <c r="B124" s="212"/>
      <c r="C124" s="213"/>
      <c r="D124" s="199" t="s">
        <v>171</v>
      </c>
      <c r="E124" s="214" t="s">
        <v>19</v>
      </c>
      <c r="F124" s="215" t="s">
        <v>476</v>
      </c>
      <c r="G124" s="213"/>
      <c r="H124" s="216">
        <v>18</v>
      </c>
      <c r="I124" s="217"/>
      <c r="J124" s="213"/>
      <c r="K124" s="213"/>
      <c r="L124" s="218"/>
      <c r="M124" s="219"/>
      <c r="N124" s="220"/>
      <c r="O124" s="220"/>
      <c r="P124" s="220"/>
      <c r="Q124" s="220"/>
      <c r="R124" s="220"/>
      <c r="S124" s="220"/>
      <c r="T124" s="221"/>
      <c r="AT124" s="222" t="s">
        <v>171</v>
      </c>
      <c r="AU124" s="222" t="s">
        <v>73</v>
      </c>
      <c r="AV124" s="10" t="s">
        <v>82</v>
      </c>
      <c r="AW124" s="10" t="s">
        <v>35</v>
      </c>
      <c r="AX124" s="10" t="s">
        <v>73</v>
      </c>
      <c r="AY124" s="222" t="s">
        <v>167</v>
      </c>
    </row>
    <row r="125" s="11" customFormat="1">
      <c r="B125" s="223"/>
      <c r="C125" s="224"/>
      <c r="D125" s="199" t="s">
        <v>171</v>
      </c>
      <c r="E125" s="225" t="s">
        <v>19</v>
      </c>
      <c r="F125" s="226" t="s">
        <v>184</v>
      </c>
      <c r="G125" s="224"/>
      <c r="H125" s="227">
        <v>494</v>
      </c>
      <c r="I125" s="228"/>
      <c r="J125" s="224"/>
      <c r="K125" s="224"/>
      <c r="L125" s="229"/>
      <c r="M125" s="230"/>
      <c r="N125" s="231"/>
      <c r="O125" s="231"/>
      <c r="P125" s="231"/>
      <c r="Q125" s="231"/>
      <c r="R125" s="231"/>
      <c r="S125" s="231"/>
      <c r="T125" s="232"/>
      <c r="AT125" s="233" t="s">
        <v>171</v>
      </c>
      <c r="AU125" s="233" t="s">
        <v>73</v>
      </c>
      <c r="AV125" s="11" t="s">
        <v>166</v>
      </c>
      <c r="AW125" s="11" t="s">
        <v>35</v>
      </c>
      <c r="AX125" s="11" t="s">
        <v>80</v>
      </c>
      <c r="AY125" s="233" t="s">
        <v>167</v>
      </c>
    </row>
    <row r="126" s="1" customFormat="1" ht="22.5" customHeight="1">
      <c r="B126" s="38"/>
      <c r="C126" s="187" t="s">
        <v>201</v>
      </c>
      <c r="D126" s="187" t="s">
        <v>161</v>
      </c>
      <c r="E126" s="188" t="s">
        <v>211</v>
      </c>
      <c r="F126" s="189" t="s">
        <v>212</v>
      </c>
      <c r="G126" s="190" t="s">
        <v>213</v>
      </c>
      <c r="H126" s="191">
        <v>100</v>
      </c>
      <c r="I126" s="192"/>
      <c r="J126" s="193">
        <f>ROUND(I126*H126,2)</f>
        <v>0</v>
      </c>
      <c r="K126" s="189" t="s">
        <v>165</v>
      </c>
      <c r="L126" s="43"/>
      <c r="M126" s="194" t="s">
        <v>19</v>
      </c>
      <c r="N126" s="195" t="s">
        <v>44</v>
      </c>
      <c r="O126" s="79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AR126" s="17" t="s">
        <v>166</v>
      </c>
      <c r="AT126" s="17" t="s">
        <v>161</v>
      </c>
      <c r="AU126" s="17" t="s">
        <v>73</v>
      </c>
      <c r="AY126" s="17" t="s">
        <v>167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7" t="s">
        <v>80</v>
      </c>
      <c r="BK126" s="198">
        <f>ROUND(I126*H126,2)</f>
        <v>0</v>
      </c>
      <c r="BL126" s="17" t="s">
        <v>166</v>
      </c>
      <c r="BM126" s="17" t="s">
        <v>477</v>
      </c>
    </row>
    <row r="127" s="1" customFormat="1">
      <c r="B127" s="38"/>
      <c r="C127" s="39"/>
      <c r="D127" s="199" t="s">
        <v>169</v>
      </c>
      <c r="E127" s="39"/>
      <c r="F127" s="200" t="s">
        <v>215</v>
      </c>
      <c r="G127" s="39"/>
      <c r="H127" s="39"/>
      <c r="I127" s="143"/>
      <c r="J127" s="39"/>
      <c r="K127" s="39"/>
      <c r="L127" s="43"/>
      <c r="M127" s="201"/>
      <c r="N127" s="79"/>
      <c r="O127" s="79"/>
      <c r="P127" s="79"/>
      <c r="Q127" s="79"/>
      <c r="R127" s="79"/>
      <c r="S127" s="79"/>
      <c r="T127" s="80"/>
      <c r="AT127" s="17" t="s">
        <v>169</v>
      </c>
      <c r="AU127" s="17" t="s">
        <v>73</v>
      </c>
    </row>
    <row r="128" s="10" customFormat="1">
      <c r="B128" s="212"/>
      <c r="C128" s="213"/>
      <c r="D128" s="199" t="s">
        <v>171</v>
      </c>
      <c r="E128" s="214" t="s">
        <v>19</v>
      </c>
      <c r="F128" s="215" t="s">
        <v>478</v>
      </c>
      <c r="G128" s="213"/>
      <c r="H128" s="216">
        <v>100</v>
      </c>
      <c r="I128" s="217"/>
      <c r="J128" s="213"/>
      <c r="K128" s="213"/>
      <c r="L128" s="218"/>
      <c r="M128" s="219"/>
      <c r="N128" s="220"/>
      <c r="O128" s="220"/>
      <c r="P128" s="220"/>
      <c r="Q128" s="220"/>
      <c r="R128" s="220"/>
      <c r="S128" s="220"/>
      <c r="T128" s="221"/>
      <c r="AT128" s="222" t="s">
        <v>171</v>
      </c>
      <c r="AU128" s="222" t="s">
        <v>73</v>
      </c>
      <c r="AV128" s="10" t="s">
        <v>82</v>
      </c>
      <c r="AW128" s="10" t="s">
        <v>35</v>
      </c>
      <c r="AX128" s="10" t="s">
        <v>80</v>
      </c>
      <c r="AY128" s="222" t="s">
        <v>167</v>
      </c>
    </row>
    <row r="129" s="1" customFormat="1" ht="33.75" customHeight="1">
      <c r="B129" s="38"/>
      <c r="C129" s="187" t="s">
        <v>228</v>
      </c>
      <c r="D129" s="187" t="s">
        <v>161</v>
      </c>
      <c r="E129" s="188" t="s">
        <v>479</v>
      </c>
      <c r="F129" s="189" t="s">
        <v>480</v>
      </c>
      <c r="G129" s="190" t="s">
        <v>236</v>
      </c>
      <c r="H129" s="191">
        <v>16</v>
      </c>
      <c r="I129" s="192"/>
      <c r="J129" s="193">
        <f>ROUND(I129*H129,2)</f>
        <v>0</v>
      </c>
      <c r="K129" s="189" t="s">
        <v>165</v>
      </c>
      <c r="L129" s="43"/>
      <c r="M129" s="194" t="s">
        <v>19</v>
      </c>
      <c r="N129" s="195" t="s">
        <v>44</v>
      </c>
      <c r="O129" s="79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AR129" s="17" t="s">
        <v>166</v>
      </c>
      <c r="AT129" s="17" t="s">
        <v>161</v>
      </c>
      <c r="AU129" s="17" t="s">
        <v>73</v>
      </c>
      <c r="AY129" s="17" t="s">
        <v>167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7" t="s">
        <v>80</v>
      </c>
      <c r="BK129" s="198">
        <f>ROUND(I129*H129,2)</f>
        <v>0</v>
      </c>
      <c r="BL129" s="17" t="s">
        <v>166</v>
      </c>
      <c r="BM129" s="17" t="s">
        <v>481</v>
      </c>
    </row>
    <row r="130" s="1" customFormat="1">
      <c r="B130" s="38"/>
      <c r="C130" s="39"/>
      <c r="D130" s="199" t="s">
        <v>169</v>
      </c>
      <c r="E130" s="39"/>
      <c r="F130" s="200" t="s">
        <v>482</v>
      </c>
      <c r="G130" s="39"/>
      <c r="H130" s="39"/>
      <c r="I130" s="143"/>
      <c r="J130" s="39"/>
      <c r="K130" s="39"/>
      <c r="L130" s="43"/>
      <c r="M130" s="201"/>
      <c r="N130" s="79"/>
      <c r="O130" s="79"/>
      <c r="P130" s="79"/>
      <c r="Q130" s="79"/>
      <c r="R130" s="79"/>
      <c r="S130" s="79"/>
      <c r="T130" s="80"/>
      <c r="AT130" s="17" t="s">
        <v>169</v>
      </c>
      <c r="AU130" s="17" t="s">
        <v>73</v>
      </c>
    </row>
    <row r="131" s="9" customFormat="1">
      <c r="B131" s="202"/>
      <c r="C131" s="203"/>
      <c r="D131" s="199" t="s">
        <v>171</v>
      </c>
      <c r="E131" s="204" t="s">
        <v>19</v>
      </c>
      <c r="F131" s="205" t="s">
        <v>483</v>
      </c>
      <c r="G131" s="203"/>
      <c r="H131" s="204" t="s">
        <v>19</v>
      </c>
      <c r="I131" s="206"/>
      <c r="J131" s="203"/>
      <c r="K131" s="203"/>
      <c r="L131" s="207"/>
      <c r="M131" s="208"/>
      <c r="N131" s="209"/>
      <c r="O131" s="209"/>
      <c r="P131" s="209"/>
      <c r="Q131" s="209"/>
      <c r="R131" s="209"/>
      <c r="S131" s="209"/>
      <c r="T131" s="210"/>
      <c r="AT131" s="211" t="s">
        <v>171</v>
      </c>
      <c r="AU131" s="211" t="s">
        <v>73</v>
      </c>
      <c r="AV131" s="9" t="s">
        <v>80</v>
      </c>
      <c r="AW131" s="9" t="s">
        <v>35</v>
      </c>
      <c r="AX131" s="9" t="s">
        <v>73</v>
      </c>
      <c r="AY131" s="211" t="s">
        <v>167</v>
      </c>
    </row>
    <row r="132" s="10" customFormat="1">
      <c r="B132" s="212"/>
      <c r="C132" s="213"/>
      <c r="D132" s="199" t="s">
        <v>171</v>
      </c>
      <c r="E132" s="214" t="s">
        <v>19</v>
      </c>
      <c r="F132" s="215" t="s">
        <v>316</v>
      </c>
      <c r="G132" s="213"/>
      <c r="H132" s="216">
        <v>16</v>
      </c>
      <c r="I132" s="217"/>
      <c r="J132" s="213"/>
      <c r="K132" s="213"/>
      <c r="L132" s="218"/>
      <c r="M132" s="219"/>
      <c r="N132" s="220"/>
      <c r="O132" s="220"/>
      <c r="P132" s="220"/>
      <c r="Q132" s="220"/>
      <c r="R132" s="220"/>
      <c r="S132" s="220"/>
      <c r="T132" s="221"/>
      <c r="AT132" s="222" t="s">
        <v>171</v>
      </c>
      <c r="AU132" s="222" t="s">
        <v>73</v>
      </c>
      <c r="AV132" s="10" t="s">
        <v>82</v>
      </c>
      <c r="AW132" s="10" t="s">
        <v>35</v>
      </c>
      <c r="AX132" s="10" t="s">
        <v>80</v>
      </c>
      <c r="AY132" s="222" t="s">
        <v>167</v>
      </c>
    </row>
    <row r="133" s="1" customFormat="1" ht="22.5" customHeight="1">
      <c r="B133" s="38"/>
      <c r="C133" s="187" t="s">
        <v>115</v>
      </c>
      <c r="D133" s="187" t="s">
        <v>161</v>
      </c>
      <c r="E133" s="188" t="s">
        <v>484</v>
      </c>
      <c r="F133" s="189" t="s">
        <v>485</v>
      </c>
      <c r="G133" s="190" t="s">
        <v>213</v>
      </c>
      <c r="H133" s="191">
        <v>240</v>
      </c>
      <c r="I133" s="192"/>
      <c r="J133" s="193">
        <f>ROUND(I133*H133,2)</f>
        <v>0</v>
      </c>
      <c r="K133" s="189" t="s">
        <v>165</v>
      </c>
      <c r="L133" s="43"/>
      <c r="M133" s="194" t="s">
        <v>19</v>
      </c>
      <c r="N133" s="195" t="s">
        <v>44</v>
      </c>
      <c r="O133" s="79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AR133" s="17" t="s">
        <v>166</v>
      </c>
      <c r="AT133" s="17" t="s">
        <v>161</v>
      </c>
      <c r="AU133" s="17" t="s">
        <v>73</v>
      </c>
      <c r="AY133" s="17" t="s">
        <v>167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7" t="s">
        <v>80</v>
      </c>
      <c r="BK133" s="198">
        <f>ROUND(I133*H133,2)</f>
        <v>0</v>
      </c>
      <c r="BL133" s="17" t="s">
        <v>166</v>
      </c>
      <c r="BM133" s="17" t="s">
        <v>486</v>
      </c>
    </row>
    <row r="134" s="1" customFormat="1">
      <c r="B134" s="38"/>
      <c r="C134" s="39"/>
      <c r="D134" s="199" t="s">
        <v>169</v>
      </c>
      <c r="E134" s="39"/>
      <c r="F134" s="200" t="s">
        <v>487</v>
      </c>
      <c r="G134" s="39"/>
      <c r="H134" s="39"/>
      <c r="I134" s="143"/>
      <c r="J134" s="39"/>
      <c r="K134" s="39"/>
      <c r="L134" s="43"/>
      <c r="M134" s="201"/>
      <c r="N134" s="79"/>
      <c r="O134" s="79"/>
      <c r="P134" s="79"/>
      <c r="Q134" s="79"/>
      <c r="R134" s="79"/>
      <c r="S134" s="79"/>
      <c r="T134" s="80"/>
      <c r="AT134" s="17" t="s">
        <v>169</v>
      </c>
      <c r="AU134" s="17" t="s">
        <v>73</v>
      </c>
    </row>
    <row r="135" s="10" customFormat="1">
      <c r="B135" s="212"/>
      <c r="C135" s="213"/>
      <c r="D135" s="199" t="s">
        <v>171</v>
      </c>
      <c r="E135" s="214" t="s">
        <v>19</v>
      </c>
      <c r="F135" s="215" t="s">
        <v>488</v>
      </c>
      <c r="G135" s="213"/>
      <c r="H135" s="216">
        <v>240</v>
      </c>
      <c r="I135" s="217"/>
      <c r="J135" s="213"/>
      <c r="K135" s="213"/>
      <c r="L135" s="218"/>
      <c r="M135" s="219"/>
      <c r="N135" s="220"/>
      <c r="O135" s="220"/>
      <c r="P135" s="220"/>
      <c r="Q135" s="220"/>
      <c r="R135" s="220"/>
      <c r="S135" s="220"/>
      <c r="T135" s="221"/>
      <c r="AT135" s="222" t="s">
        <v>171</v>
      </c>
      <c r="AU135" s="222" t="s">
        <v>73</v>
      </c>
      <c r="AV135" s="10" t="s">
        <v>82</v>
      </c>
      <c r="AW135" s="10" t="s">
        <v>35</v>
      </c>
      <c r="AX135" s="10" t="s">
        <v>80</v>
      </c>
      <c r="AY135" s="222" t="s">
        <v>167</v>
      </c>
    </row>
    <row r="136" s="1" customFormat="1" ht="33.75" customHeight="1">
      <c r="B136" s="38"/>
      <c r="C136" s="187" t="s">
        <v>238</v>
      </c>
      <c r="D136" s="187" t="s">
        <v>161</v>
      </c>
      <c r="E136" s="188" t="s">
        <v>489</v>
      </c>
      <c r="F136" s="189" t="s">
        <v>490</v>
      </c>
      <c r="G136" s="190" t="s">
        <v>301</v>
      </c>
      <c r="H136" s="191">
        <v>50</v>
      </c>
      <c r="I136" s="192"/>
      <c r="J136" s="193">
        <f>ROUND(I136*H136,2)</f>
        <v>0</v>
      </c>
      <c r="K136" s="189" t="s">
        <v>165</v>
      </c>
      <c r="L136" s="43"/>
      <c r="M136" s="194" t="s">
        <v>19</v>
      </c>
      <c r="N136" s="195" t="s">
        <v>44</v>
      </c>
      <c r="O136" s="79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AR136" s="17" t="s">
        <v>166</v>
      </c>
      <c r="AT136" s="17" t="s">
        <v>161</v>
      </c>
      <c r="AU136" s="17" t="s">
        <v>73</v>
      </c>
      <c r="AY136" s="17" t="s">
        <v>167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7" t="s">
        <v>80</v>
      </c>
      <c r="BK136" s="198">
        <f>ROUND(I136*H136,2)</f>
        <v>0</v>
      </c>
      <c r="BL136" s="17" t="s">
        <v>166</v>
      </c>
      <c r="BM136" s="17" t="s">
        <v>491</v>
      </c>
    </row>
    <row r="137" s="1" customFormat="1">
      <c r="B137" s="38"/>
      <c r="C137" s="39"/>
      <c r="D137" s="199" t="s">
        <v>169</v>
      </c>
      <c r="E137" s="39"/>
      <c r="F137" s="200" t="s">
        <v>492</v>
      </c>
      <c r="G137" s="39"/>
      <c r="H137" s="39"/>
      <c r="I137" s="143"/>
      <c r="J137" s="39"/>
      <c r="K137" s="39"/>
      <c r="L137" s="43"/>
      <c r="M137" s="201"/>
      <c r="N137" s="79"/>
      <c r="O137" s="79"/>
      <c r="P137" s="79"/>
      <c r="Q137" s="79"/>
      <c r="R137" s="79"/>
      <c r="S137" s="79"/>
      <c r="T137" s="80"/>
      <c r="AT137" s="17" t="s">
        <v>169</v>
      </c>
      <c r="AU137" s="17" t="s">
        <v>73</v>
      </c>
    </row>
    <row r="138" s="1" customFormat="1" ht="22.5" customHeight="1">
      <c r="B138" s="38"/>
      <c r="C138" s="234" t="s">
        <v>242</v>
      </c>
      <c r="D138" s="234" t="s">
        <v>197</v>
      </c>
      <c r="E138" s="235" t="s">
        <v>493</v>
      </c>
      <c r="F138" s="236" t="s">
        <v>494</v>
      </c>
      <c r="G138" s="237" t="s">
        <v>200</v>
      </c>
      <c r="H138" s="238">
        <v>18</v>
      </c>
      <c r="I138" s="239"/>
      <c r="J138" s="240">
        <f>ROUND(I138*H138,2)</f>
        <v>0</v>
      </c>
      <c r="K138" s="236" t="s">
        <v>165</v>
      </c>
      <c r="L138" s="241"/>
      <c r="M138" s="242" t="s">
        <v>19</v>
      </c>
      <c r="N138" s="243" t="s">
        <v>44</v>
      </c>
      <c r="O138" s="79"/>
      <c r="P138" s="196">
        <f>O138*H138</f>
        <v>0</v>
      </c>
      <c r="Q138" s="196">
        <v>1</v>
      </c>
      <c r="R138" s="196">
        <f>Q138*H138</f>
        <v>18</v>
      </c>
      <c r="S138" s="196">
        <v>0</v>
      </c>
      <c r="T138" s="197">
        <f>S138*H138</f>
        <v>0</v>
      </c>
      <c r="AR138" s="17" t="s">
        <v>201</v>
      </c>
      <c r="AT138" s="17" t="s">
        <v>197</v>
      </c>
      <c r="AU138" s="17" t="s">
        <v>73</v>
      </c>
      <c r="AY138" s="17" t="s">
        <v>167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7" t="s">
        <v>80</v>
      </c>
      <c r="BK138" s="198">
        <f>ROUND(I138*H138,2)</f>
        <v>0</v>
      </c>
      <c r="BL138" s="17" t="s">
        <v>166</v>
      </c>
      <c r="BM138" s="17" t="s">
        <v>495</v>
      </c>
    </row>
    <row r="139" s="10" customFormat="1">
      <c r="B139" s="212"/>
      <c r="C139" s="213"/>
      <c r="D139" s="199" t="s">
        <v>171</v>
      </c>
      <c r="E139" s="214" t="s">
        <v>19</v>
      </c>
      <c r="F139" s="215" t="s">
        <v>496</v>
      </c>
      <c r="G139" s="213"/>
      <c r="H139" s="216">
        <v>18</v>
      </c>
      <c r="I139" s="217"/>
      <c r="J139" s="213"/>
      <c r="K139" s="213"/>
      <c r="L139" s="218"/>
      <c r="M139" s="219"/>
      <c r="N139" s="220"/>
      <c r="O139" s="220"/>
      <c r="P139" s="220"/>
      <c r="Q139" s="220"/>
      <c r="R139" s="220"/>
      <c r="S139" s="220"/>
      <c r="T139" s="221"/>
      <c r="AT139" s="222" t="s">
        <v>171</v>
      </c>
      <c r="AU139" s="222" t="s">
        <v>73</v>
      </c>
      <c r="AV139" s="10" t="s">
        <v>82</v>
      </c>
      <c r="AW139" s="10" t="s">
        <v>35</v>
      </c>
      <c r="AX139" s="10" t="s">
        <v>80</v>
      </c>
      <c r="AY139" s="222" t="s">
        <v>167</v>
      </c>
    </row>
    <row r="140" s="1" customFormat="1" ht="22.5" customHeight="1">
      <c r="B140" s="38"/>
      <c r="C140" s="187" t="s">
        <v>298</v>
      </c>
      <c r="D140" s="187" t="s">
        <v>161</v>
      </c>
      <c r="E140" s="188" t="s">
        <v>497</v>
      </c>
      <c r="F140" s="189" t="s">
        <v>498</v>
      </c>
      <c r="G140" s="190" t="s">
        <v>213</v>
      </c>
      <c r="H140" s="191">
        <v>8</v>
      </c>
      <c r="I140" s="192"/>
      <c r="J140" s="193">
        <f>ROUND(I140*H140,2)</f>
        <v>0</v>
      </c>
      <c r="K140" s="189" t="s">
        <v>165</v>
      </c>
      <c r="L140" s="43"/>
      <c r="M140" s="194" t="s">
        <v>19</v>
      </c>
      <c r="N140" s="195" t="s">
        <v>44</v>
      </c>
      <c r="O140" s="79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AR140" s="17" t="s">
        <v>166</v>
      </c>
      <c r="AT140" s="17" t="s">
        <v>161</v>
      </c>
      <c r="AU140" s="17" t="s">
        <v>73</v>
      </c>
      <c r="AY140" s="17" t="s">
        <v>167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17" t="s">
        <v>80</v>
      </c>
      <c r="BK140" s="198">
        <f>ROUND(I140*H140,2)</f>
        <v>0</v>
      </c>
      <c r="BL140" s="17" t="s">
        <v>166</v>
      </c>
      <c r="BM140" s="17" t="s">
        <v>499</v>
      </c>
    </row>
    <row r="141" s="1" customFormat="1">
      <c r="B141" s="38"/>
      <c r="C141" s="39"/>
      <c r="D141" s="199" t="s">
        <v>169</v>
      </c>
      <c r="E141" s="39"/>
      <c r="F141" s="200" t="s">
        <v>227</v>
      </c>
      <c r="G141" s="39"/>
      <c r="H141" s="39"/>
      <c r="I141" s="143"/>
      <c r="J141" s="39"/>
      <c r="K141" s="39"/>
      <c r="L141" s="43"/>
      <c r="M141" s="201"/>
      <c r="N141" s="79"/>
      <c r="O141" s="79"/>
      <c r="P141" s="79"/>
      <c r="Q141" s="79"/>
      <c r="R141" s="79"/>
      <c r="S141" s="79"/>
      <c r="T141" s="80"/>
      <c r="AT141" s="17" t="s">
        <v>169</v>
      </c>
      <c r="AU141" s="17" t="s">
        <v>73</v>
      </c>
    </row>
    <row r="142" s="9" customFormat="1">
      <c r="B142" s="202"/>
      <c r="C142" s="203"/>
      <c r="D142" s="199" t="s">
        <v>171</v>
      </c>
      <c r="E142" s="204" t="s">
        <v>19</v>
      </c>
      <c r="F142" s="205" t="s">
        <v>500</v>
      </c>
      <c r="G142" s="203"/>
      <c r="H142" s="204" t="s">
        <v>19</v>
      </c>
      <c r="I142" s="206"/>
      <c r="J142" s="203"/>
      <c r="K142" s="203"/>
      <c r="L142" s="207"/>
      <c r="M142" s="208"/>
      <c r="N142" s="209"/>
      <c r="O142" s="209"/>
      <c r="P142" s="209"/>
      <c r="Q142" s="209"/>
      <c r="R142" s="209"/>
      <c r="S142" s="209"/>
      <c r="T142" s="210"/>
      <c r="AT142" s="211" t="s">
        <v>171</v>
      </c>
      <c r="AU142" s="211" t="s">
        <v>73</v>
      </c>
      <c r="AV142" s="9" t="s">
        <v>80</v>
      </c>
      <c r="AW142" s="9" t="s">
        <v>35</v>
      </c>
      <c r="AX142" s="9" t="s">
        <v>73</v>
      </c>
      <c r="AY142" s="211" t="s">
        <v>167</v>
      </c>
    </row>
    <row r="143" s="10" customFormat="1">
      <c r="B143" s="212"/>
      <c r="C143" s="213"/>
      <c r="D143" s="199" t="s">
        <v>171</v>
      </c>
      <c r="E143" s="214" t="s">
        <v>19</v>
      </c>
      <c r="F143" s="215" t="s">
        <v>201</v>
      </c>
      <c r="G143" s="213"/>
      <c r="H143" s="216">
        <v>8</v>
      </c>
      <c r="I143" s="217"/>
      <c r="J143" s="213"/>
      <c r="K143" s="213"/>
      <c r="L143" s="218"/>
      <c r="M143" s="219"/>
      <c r="N143" s="220"/>
      <c r="O143" s="220"/>
      <c r="P143" s="220"/>
      <c r="Q143" s="220"/>
      <c r="R143" s="220"/>
      <c r="S143" s="220"/>
      <c r="T143" s="221"/>
      <c r="AT143" s="222" t="s">
        <v>171</v>
      </c>
      <c r="AU143" s="222" t="s">
        <v>73</v>
      </c>
      <c r="AV143" s="10" t="s">
        <v>82</v>
      </c>
      <c r="AW143" s="10" t="s">
        <v>35</v>
      </c>
      <c r="AX143" s="10" t="s">
        <v>80</v>
      </c>
      <c r="AY143" s="222" t="s">
        <v>167</v>
      </c>
    </row>
    <row r="144" s="1" customFormat="1" ht="22.5" customHeight="1">
      <c r="B144" s="38"/>
      <c r="C144" s="187" t="s">
        <v>306</v>
      </c>
      <c r="D144" s="187" t="s">
        <v>161</v>
      </c>
      <c r="E144" s="188" t="s">
        <v>501</v>
      </c>
      <c r="F144" s="189" t="s">
        <v>502</v>
      </c>
      <c r="G144" s="190" t="s">
        <v>213</v>
      </c>
      <c r="H144" s="191">
        <v>8</v>
      </c>
      <c r="I144" s="192"/>
      <c r="J144" s="193">
        <f>ROUND(I144*H144,2)</f>
        <v>0</v>
      </c>
      <c r="K144" s="189" t="s">
        <v>165</v>
      </c>
      <c r="L144" s="43"/>
      <c r="M144" s="194" t="s">
        <v>19</v>
      </c>
      <c r="N144" s="195" t="s">
        <v>44</v>
      </c>
      <c r="O144" s="79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AR144" s="17" t="s">
        <v>166</v>
      </c>
      <c r="AT144" s="17" t="s">
        <v>161</v>
      </c>
      <c r="AU144" s="17" t="s">
        <v>73</v>
      </c>
      <c r="AY144" s="17" t="s">
        <v>167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7" t="s">
        <v>80</v>
      </c>
      <c r="BK144" s="198">
        <f>ROUND(I144*H144,2)</f>
        <v>0</v>
      </c>
      <c r="BL144" s="17" t="s">
        <v>166</v>
      </c>
      <c r="BM144" s="17" t="s">
        <v>503</v>
      </c>
    </row>
    <row r="145" s="1" customFormat="1">
      <c r="B145" s="38"/>
      <c r="C145" s="39"/>
      <c r="D145" s="199" t="s">
        <v>169</v>
      </c>
      <c r="E145" s="39"/>
      <c r="F145" s="200" t="s">
        <v>504</v>
      </c>
      <c r="G145" s="39"/>
      <c r="H145" s="39"/>
      <c r="I145" s="143"/>
      <c r="J145" s="39"/>
      <c r="K145" s="39"/>
      <c r="L145" s="43"/>
      <c r="M145" s="201"/>
      <c r="N145" s="79"/>
      <c r="O145" s="79"/>
      <c r="P145" s="79"/>
      <c r="Q145" s="79"/>
      <c r="R145" s="79"/>
      <c r="S145" s="79"/>
      <c r="T145" s="80"/>
      <c r="AT145" s="17" t="s">
        <v>169</v>
      </c>
      <c r="AU145" s="17" t="s">
        <v>73</v>
      </c>
    </row>
    <row r="146" s="9" customFormat="1">
      <c r="B146" s="202"/>
      <c r="C146" s="203"/>
      <c r="D146" s="199" t="s">
        <v>171</v>
      </c>
      <c r="E146" s="204" t="s">
        <v>19</v>
      </c>
      <c r="F146" s="205" t="s">
        <v>505</v>
      </c>
      <c r="G146" s="203"/>
      <c r="H146" s="204" t="s">
        <v>19</v>
      </c>
      <c r="I146" s="206"/>
      <c r="J146" s="203"/>
      <c r="K146" s="203"/>
      <c r="L146" s="207"/>
      <c r="M146" s="208"/>
      <c r="N146" s="209"/>
      <c r="O146" s="209"/>
      <c r="P146" s="209"/>
      <c r="Q146" s="209"/>
      <c r="R146" s="209"/>
      <c r="S146" s="209"/>
      <c r="T146" s="210"/>
      <c r="AT146" s="211" t="s">
        <v>171</v>
      </c>
      <c r="AU146" s="211" t="s">
        <v>73</v>
      </c>
      <c r="AV146" s="9" t="s">
        <v>80</v>
      </c>
      <c r="AW146" s="9" t="s">
        <v>35</v>
      </c>
      <c r="AX146" s="9" t="s">
        <v>73</v>
      </c>
      <c r="AY146" s="211" t="s">
        <v>167</v>
      </c>
    </row>
    <row r="147" s="10" customFormat="1">
      <c r="B147" s="212"/>
      <c r="C147" s="213"/>
      <c r="D147" s="199" t="s">
        <v>171</v>
      </c>
      <c r="E147" s="214" t="s">
        <v>19</v>
      </c>
      <c r="F147" s="215" t="s">
        <v>201</v>
      </c>
      <c r="G147" s="213"/>
      <c r="H147" s="216">
        <v>8</v>
      </c>
      <c r="I147" s="217"/>
      <c r="J147" s="213"/>
      <c r="K147" s="213"/>
      <c r="L147" s="218"/>
      <c r="M147" s="219"/>
      <c r="N147" s="220"/>
      <c r="O147" s="220"/>
      <c r="P147" s="220"/>
      <c r="Q147" s="220"/>
      <c r="R147" s="220"/>
      <c r="S147" s="220"/>
      <c r="T147" s="221"/>
      <c r="AT147" s="222" t="s">
        <v>171</v>
      </c>
      <c r="AU147" s="222" t="s">
        <v>73</v>
      </c>
      <c r="AV147" s="10" t="s">
        <v>82</v>
      </c>
      <c r="AW147" s="10" t="s">
        <v>35</v>
      </c>
      <c r="AX147" s="10" t="s">
        <v>80</v>
      </c>
      <c r="AY147" s="222" t="s">
        <v>167</v>
      </c>
    </row>
    <row r="148" s="1" customFormat="1" ht="33.75" customHeight="1">
      <c r="B148" s="38"/>
      <c r="C148" s="187" t="s">
        <v>8</v>
      </c>
      <c r="D148" s="187" t="s">
        <v>161</v>
      </c>
      <c r="E148" s="188" t="s">
        <v>506</v>
      </c>
      <c r="F148" s="189" t="s">
        <v>507</v>
      </c>
      <c r="G148" s="190" t="s">
        <v>200</v>
      </c>
      <c r="H148" s="191">
        <v>8.6039999999999992</v>
      </c>
      <c r="I148" s="192"/>
      <c r="J148" s="193">
        <f>ROUND(I148*H148,2)</f>
        <v>0</v>
      </c>
      <c r="K148" s="189" t="s">
        <v>165</v>
      </c>
      <c r="L148" s="43"/>
      <c r="M148" s="194" t="s">
        <v>19</v>
      </c>
      <c r="N148" s="195" t="s">
        <v>44</v>
      </c>
      <c r="O148" s="79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AR148" s="17" t="s">
        <v>166</v>
      </c>
      <c r="AT148" s="17" t="s">
        <v>161</v>
      </c>
      <c r="AU148" s="17" t="s">
        <v>73</v>
      </c>
      <c r="AY148" s="17" t="s">
        <v>167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7" t="s">
        <v>80</v>
      </c>
      <c r="BK148" s="198">
        <f>ROUND(I148*H148,2)</f>
        <v>0</v>
      </c>
      <c r="BL148" s="17" t="s">
        <v>166</v>
      </c>
      <c r="BM148" s="17" t="s">
        <v>508</v>
      </c>
    </row>
    <row r="149" s="1" customFormat="1">
      <c r="B149" s="38"/>
      <c r="C149" s="39"/>
      <c r="D149" s="199" t="s">
        <v>169</v>
      </c>
      <c r="E149" s="39"/>
      <c r="F149" s="200" t="s">
        <v>509</v>
      </c>
      <c r="G149" s="39"/>
      <c r="H149" s="39"/>
      <c r="I149" s="143"/>
      <c r="J149" s="39"/>
      <c r="K149" s="39"/>
      <c r="L149" s="43"/>
      <c r="M149" s="201"/>
      <c r="N149" s="79"/>
      <c r="O149" s="79"/>
      <c r="P149" s="79"/>
      <c r="Q149" s="79"/>
      <c r="R149" s="79"/>
      <c r="S149" s="79"/>
      <c r="T149" s="80"/>
      <c r="AT149" s="17" t="s">
        <v>169</v>
      </c>
      <c r="AU149" s="17" t="s">
        <v>73</v>
      </c>
    </row>
    <row r="150" s="9" customFormat="1">
      <c r="B150" s="202"/>
      <c r="C150" s="203"/>
      <c r="D150" s="199" t="s">
        <v>171</v>
      </c>
      <c r="E150" s="204" t="s">
        <v>19</v>
      </c>
      <c r="F150" s="205" t="s">
        <v>510</v>
      </c>
      <c r="G150" s="203"/>
      <c r="H150" s="204" t="s">
        <v>19</v>
      </c>
      <c r="I150" s="206"/>
      <c r="J150" s="203"/>
      <c r="K150" s="203"/>
      <c r="L150" s="207"/>
      <c r="M150" s="208"/>
      <c r="N150" s="209"/>
      <c r="O150" s="209"/>
      <c r="P150" s="209"/>
      <c r="Q150" s="209"/>
      <c r="R150" s="209"/>
      <c r="S150" s="209"/>
      <c r="T150" s="210"/>
      <c r="AT150" s="211" t="s">
        <v>171</v>
      </c>
      <c r="AU150" s="211" t="s">
        <v>73</v>
      </c>
      <c r="AV150" s="9" t="s">
        <v>80</v>
      </c>
      <c r="AW150" s="9" t="s">
        <v>35</v>
      </c>
      <c r="AX150" s="9" t="s">
        <v>73</v>
      </c>
      <c r="AY150" s="211" t="s">
        <v>167</v>
      </c>
    </row>
    <row r="151" s="10" customFormat="1">
      <c r="B151" s="212"/>
      <c r="C151" s="213"/>
      <c r="D151" s="199" t="s">
        <v>171</v>
      </c>
      <c r="E151" s="214" t="s">
        <v>19</v>
      </c>
      <c r="F151" s="215" t="s">
        <v>511</v>
      </c>
      <c r="G151" s="213"/>
      <c r="H151" s="216">
        <v>8.6039999999999992</v>
      </c>
      <c r="I151" s="217"/>
      <c r="J151" s="213"/>
      <c r="K151" s="213"/>
      <c r="L151" s="218"/>
      <c r="M151" s="219"/>
      <c r="N151" s="220"/>
      <c r="O151" s="220"/>
      <c r="P151" s="220"/>
      <c r="Q151" s="220"/>
      <c r="R151" s="220"/>
      <c r="S151" s="220"/>
      <c r="T151" s="221"/>
      <c r="AT151" s="222" t="s">
        <v>171</v>
      </c>
      <c r="AU151" s="222" t="s">
        <v>73</v>
      </c>
      <c r="AV151" s="10" t="s">
        <v>82</v>
      </c>
      <c r="AW151" s="10" t="s">
        <v>35</v>
      </c>
      <c r="AX151" s="10" t="s">
        <v>80</v>
      </c>
      <c r="AY151" s="222" t="s">
        <v>167</v>
      </c>
    </row>
    <row r="152" s="1" customFormat="1" ht="78.75" customHeight="1">
      <c r="B152" s="38"/>
      <c r="C152" s="187" t="s">
        <v>316</v>
      </c>
      <c r="D152" s="187" t="s">
        <v>161</v>
      </c>
      <c r="E152" s="188" t="s">
        <v>512</v>
      </c>
      <c r="F152" s="189" t="s">
        <v>513</v>
      </c>
      <c r="G152" s="190" t="s">
        <v>200</v>
      </c>
      <c r="H152" s="191">
        <v>8.6039999999999992</v>
      </c>
      <c r="I152" s="192"/>
      <c r="J152" s="193">
        <f>ROUND(I152*H152,2)</f>
        <v>0</v>
      </c>
      <c r="K152" s="189" t="s">
        <v>165</v>
      </c>
      <c r="L152" s="43"/>
      <c r="M152" s="194" t="s">
        <v>19</v>
      </c>
      <c r="N152" s="195" t="s">
        <v>44</v>
      </c>
      <c r="O152" s="79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AR152" s="17" t="s">
        <v>166</v>
      </c>
      <c r="AT152" s="17" t="s">
        <v>161</v>
      </c>
      <c r="AU152" s="17" t="s">
        <v>73</v>
      </c>
      <c r="AY152" s="17" t="s">
        <v>167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17" t="s">
        <v>80</v>
      </c>
      <c r="BK152" s="198">
        <f>ROUND(I152*H152,2)</f>
        <v>0</v>
      </c>
      <c r="BL152" s="17" t="s">
        <v>166</v>
      </c>
      <c r="BM152" s="17" t="s">
        <v>514</v>
      </c>
    </row>
    <row r="153" s="1" customFormat="1">
      <c r="B153" s="38"/>
      <c r="C153" s="39"/>
      <c r="D153" s="199" t="s">
        <v>169</v>
      </c>
      <c r="E153" s="39"/>
      <c r="F153" s="200" t="s">
        <v>515</v>
      </c>
      <c r="G153" s="39"/>
      <c r="H153" s="39"/>
      <c r="I153" s="143"/>
      <c r="J153" s="39"/>
      <c r="K153" s="39"/>
      <c r="L153" s="43"/>
      <c r="M153" s="201"/>
      <c r="N153" s="79"/>
      <c r="O153" s="79"/>
      <c r="P153" s="79"/>
      <c r="Q153" s="79"/>
      <c r="R153" s="79"/>
      <c r="S153" s="79"/>
      <c r="T153" s="80"/>
      <c r="AT153" s="17" t="s">
        <v>169</v>
      </c>
      <c r="AU153" s="17" t="s">
        <v>73</v>
      </c>
    </row>
    <row r="154" s="9" customFormat="1">
      <c r="B154" s="202"/>
      <c r="C154" s="203"/>
      <c r="D154" s="199" t="s">
        <v>171</v>
      </c>
      <c r="E154" s="204" t="s">
        <v>19</v>
      </c>
      <c r="F154" s="205" t="s">
        <v>510</v>
      </c>
      <c r="G154" s="203"/>
      <c r="H154" s="204" t="s">
        <v>19</v>
      </c>
      <c r="I154" s="206"/>
      <c r="J154" s="203"/>
      <c r="K154" s="203"/>
      <c r="L154" s="207"/>
      <c r="M154" s="208"/>
      <c r="N154" s="209"/>
      <c r="O154" s="209"/>
      <c r="P154" s="209"/>
      <c r="Q154" s="209"/>
      <c r="R154" s="209"/>
      <c r="S154" s="209"/>
      <c r="T154" s="210"/>
      <c r="AT154" s="211" t="s">
        <v>171</v>
      </c>
      <c r="AU154" s="211" t="s">
        <v>73</v>
      </c>
      <c r="AV154" s="9" t="s">
        <v>80</v>
      </c>
      <c r="AW154" s="9" t="s">
        <v>35</v>
      </c>
      <c r="AX154" s="9" t="s">
        <v>73</v>
      </c>
      <c r="AY154" s="211" t="s">
        <v>167</v>
      </c>
    </row>
    <row r="155" s="10" customFormat="1">
      <c r="B155" s="212"/>
      <c r="C155" s="213"/>
      <c r="D155" s="199" t="s">
        <v>171</v>
      </c>
      <c r="E155" s="214" t="s">
        <v>19</v>
      </c>
      <c r="F155" s="215" t="s">
        <v>511</v>
      </c>
      <c r="G155" s="213"/>
      <c r="H155" s="216">
        <v>8.6039999999999992</v>
      </c>
      <c r="I155" s="217"/>
      <c r="J155" s="213"/>
      <c r="K155" s="213"/>
      <c r="L155" s="218"/>
      <c r="M155" s="219"/>
      <c r="N155" s="220"/>
      <c r="O155" s="220"/>
      <c r="P155" s="220"/>
      <c r="Q155" s="220"/>
      <c r="R155" s="220"/>
      <c r="S155" s="220"/>
      <c r="T155" s="221"/>
      <c r="AT155" s="222" t="s">
        <v>171</v>
      </c>
      <c r="AU155" s="222" t="s">
        <v>73</v>
      </c>
      <c r="AV155" s="10" t="s">
        <v>82</v>
      </c>
      <c r="AW155" s="10" t="s">
        <v>35</v>
      </c>
      <c r="AX155" s="10" t="s">
        <v>80</v>
      </c>
      <c r="AY155" s="222" t="s">
        <v>167</v>
      </c>
    </row>
    <row r="156" s="1" customFormat="1" ht="16.5" customHeight="1">
      <c r="B156" s="38"/>
      <c r="C156" s="187" t="s">
        <v>377</v>
      </c>
      <c r="D156" s="187" t="s">
        <v>161</v>
      </c>
      <c r="E156" s="188" t="s">
        <v>516</v>
      </c>
      <c r="F156" s="189" t="s">
        <v>517</v>
      </c>
      <c r="G156" s="190" t="s">
        <v>192</v>
      </c>
      <c r="H156" s="191">
        <v>90</v>
      </c>
      <c r="I156" s="192"/>
      <c r="J156" s="193">
        <f>ROUND(I156*H156,2)</f>
        <v>0</v>
      </c>
      <c r="K156" s="189" t="s">
        <v>19</v>
      </c>
      <c r="L156" s="43"/>
      <c r="M156" s="194" t="s">
        <v>19</v>
      </c>
      <c r="N156" s="195" t="s">
        <v>44</v>
      </c>
      <c r="O156" s="79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AR156" s="17" t="s">
        <v>166</v>
      </c>
      <c r="AT156" s="17" t="s">
        <v>161</v>
      </c>
      <c r="AU156" s="17" t="s">
        <v>73</v>
      </c>
      <c r="AY156" s="17" t="s">
        <v>167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7" t="s">
        <v>80</v>
      </c>
      <c r="BK156" s="198">
        <f>ROUND(I156*H156,2)</f>
        <v>0</v>
      </c>
      <c r="BL156" s="17" t="s">
        <v>166</v>
      </c>
      <c r="BM156" s="17" t="s">
        <v>518</v>
      </c>
    </row>
    <row r="157" s="1" customFormat="1" ht="33.75" customHeight="1">
      <c r="B157" s="38"/>
      <c r="C157" s="187" t="s">
        <v>382</v>
      </c>
      <c r="D157" s="187" t="s">
        <v>161</v>
      </c>
      <c r="E157" s="188" t="s">
        <v>519</v>
      </c>
      <c r="F157" s="189" t="s">
        <v>520</v>
      </c>
      <c r="G157" s="190" t="s">
        <v>200</v>
      </c>
      <c r="H157" s="191">
        <v>162</v>
      </c>
      <c r="I157" s="192"/>
      <c r="J157" s="193">
        <f>ROUND(I157*H157,2)</f>
        <v>0</v>
      </c>
      <c r="K157" s="189" t="s">
        <v>165</v>
      </c>
      <c r="L157" s="43"/>
      <c r="M157" s="194" t="s">
        <v>19</v>
      </c>
      <c r="N157" s="195" t="s">
        <v>44</v>
      </c>
      <c r="O157" s="79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AR157" s="17" t="s">
        <v>166</v>
      </c>
      <c r="AT157" s="17" t="s">
        <v>161</v>
      </c>
      <c r="AU157" s="17" t="s">
        <v>73</v>
      </c>
      <c r="AY157" s="17" t="s">
        <v>167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17" t="s">
        <v>80</v>
      </c>
      <c r="BK157" s="198">
        <f>ROUND(I157*H157,2)</f>
        <v>0</v>
      </c>
      <c r="BL157" s="17" t="s">
        <v>166</v>
      </c>
      <c r="BM157" s="17" t="s">
        <v>521</v>
      </c>
    </row>
    <row r="158" s="1" customFormat="1">
      <c r="B158" s="38"/>
      <c r="C158" s="39"/>
      <c r="D158" s="199" t="s">
        <v>169</v>
      </c>
      <c r="E158" s="39"/>
      <c r="F158" s="200" t="s">
        <v>509</v>
      </c>
      <c r="G158" s="39"/>
      <c r="H158" s="39"/>
      <c r="I158" s="143"/>
      <c r="J158" s="39"/>
      <c r="K158" s="39"/>
      <c r="L158" s="43"/>
      <c r="M158" s="201"/>
      <c r="N158" s="79"/>
      <c r="O158" s="79"/>
      <c r="P158" s="79"/>
      <c r="Q158" s="79"/>
      <c r="R158" s="79"/>
      <c r="S158" s="79"/>
      <c r="T158" s="80"/>
      <c r="AT158" s="17" t="s">
        <v>169</v>
      </c>
      <c r="AU158" s="17" t="s">
        <v>73</v>
      </c>
    </row>
    <row r="159" s="9" customFormat="1">
      <c r="B159" s="202"/>
      <c r="C159" s="203"/>
      <c r="D159" s="199" t="s">
        <v>171</v>
      </c>
      <c r="E159" s="204" t="s">
        <v>19</v>
      </c>
      <c r="F159" s="205" t="s">
        <v>522</v>
      </c>
      <c r="G159" s="203"/>
      <c r="H159" s="204" t="s">
        <v>19</v>
      </c>
      <c r="I159" s="206"/>
      <c r="J159" s="203"/>
      <c r="K159" s="203"/>
      <c r="L159" s="207"/>
      <c r="M159" s="208"/>
      <c r="N159" s="209"/>
      <c r="O159" s="209"/>
      <c r="P159" s="209"/>
      <c r="Q159" s="209"/>
      <c r="R159" s="209"/>
      <c r="S159" s="209"/>
      <c r="T159" s="210"/>
      <c r="AT159" s="211" t="s">
        <v>171</v>
      </c>
      <c r="AU159" s="211" t="s">
        <v>73</v>
      </c>
      <c r="AV159" s="9" t="s">
        <v>80</v>
      </c>
      <c r="AW159" s="9" t="s">
        <v>35</v>
      </c>
      <c r="AX159" s="9" t="s">
        <v>73</v>
      </c>
      <c r="AY159" s="211" t="s">
        <v>167</v>
      </c>
    </row>
    <row r="160" s="10" customFormat="1">
      <c r="B160" s="212"/>
      <c r="C160" s="213"/>
      <c r="D160" s="199" t="s">
        <v>171</v>
      </c>
      <c r="E160" s="214" t="s">
        <v>19</v>
      </c>
      <c r="F160" s="215" t="s">
        <v>523</v>
      </c>
      <c r="G160" s="213"/>
      <c r="H160" s="216">
        <v>162</v>
      </c>
      <c r="I160" s="217"/>
      <c r="J160" s="213"/>
      <c r="K160" s="213"/>
      <c r="L160" s="218"/>
      <c r="M160" s="219"/>
      <c r="N160" s="220"/>
      <c r="O160" s="220"/>
      <c r="P160" s="220"/>
      <c r="Q160" s="220"/>
      <c r="R160" s="220"/>
      <c r="S160" s="220"/>
      <c r="T160" s="221"/>
      <c r="AT160" s="222" t="s">
        <v>171</v>
      </c>
      <c r="AU160" s="222" t="s">
        <v>73</v>
      </c>
      <c r="AV160" s="10" t="s">
        <v>82</v>
      </c>
      <c r="AW160" s="10" t="s">
        <v>35</v>
      </c>
      <c r="AX160" s="10" t="s">
        <v>80</v>
      </c>
      <c r="AY160" s="222" t="s">
        <v>167</v>
      </c>
    </row>
    <row r="161" s="1" customFormat="1" ht="90" customHeight="1">
      <c r="B161" s="38"/>
      <c r="C161" s="187" t="s">
        <v>388</v>
      </c>
      <c r="D161" s="187" t="s">
        <v>161</v>
      </c>
      <c r="E161" s="188" t="s">
        <v>524</v>
      </c>
      <c r="F161" s="189" t="s">
        <v>525</v>
      </c>
      <c r="G161" s="190" t="s">
        <v>200</v>
      </c>
      <c r="H161" s="191">
        <v>162</v>
      </c>
      <c r="I161" s="192"/>
      <c r="J161" s="193">
        <f>ROUND(I161*H161,2)</f>
        <v>0</v>
      </c>
      <c r="K161" s="189" t="s">
        <v>165</v>
      </c>
      <c r="L161" s="43"/>
      <c r="M161" s="194" t="s">
        <v>19</v>
      </c>
      <c r="N161" s="195" t="s">
        <v>44</v>
      </c>
      <c r="O161" s="79"/>
      <c r="P161" s="196">
        <f>O161*H161</f>
        <v>0</v>
      </c>
      <c r="Q161" s="196">
        <v>0</v>
      </c>
      <c r="R161" s="196">
        <f>Q161*H161</f>
        <v>0</v>
      </c>
      <c r="S161" s="196">
        <v>0</v>
      </c>
      <c r="T161" s="197">
        <f>S161*H161</f>
        <v>0</v>
      </c>
      <c r="AR161" s="17" t="s">
        <v>166</v>
      </c>
      <c r="AT161" s="17" t="s">
        <v>161</v>
      </c>
      <c r="AU161" s="17" t="s">
        <v>73</v>
      </c>
      <c r="AY161" s="17" t="s">
        <v>167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17" t="s">
        <v>80</v>
      </c>
      <c r="BK161" s="198">
        <f>ROUND(I161*H161,2)</f>
        <v>0</v>
      </c>
      <c r="BL161" s="17" t="s">
        <v>166</v>
      </c>
      <c r="BM161" s="17" t="s">
        <v>526</v>
      </c>
    </row>
    <row r="162" s="1" customFormat="1">
      <c r="B162" s="38"/>
      <c r="C162" s="39"/>
      <c r="D162" s="199" t="s">
        <v>169</v>
      </c>
      <c r="E162" s="39"/>
      <c r="F162" s="200" t="s">
        <v>209</v>
      </c>
      <c r="G162" s="39"/>
      <c r="H162" s="39"/>
      <c r="I162" s="143"/>
      <c r="J162" s="39"/>
      <c r="K162" s="39"/>
      <c r="L162" s="43"/>
      <c r="M162" s="201"/>
      <c r="N162" s="79"/>
      <c r="O162" s="79"/>
      <c r="P162" s="79"/>
      <c r="Q162" s="79"/>
      <c r="R162" s="79"/>
      <c r="S162" s="79"/>
      <c r="T162" s="80"/>
      <c r="AT162" s="17" t="s">
        <v>169</v>
      </c>
      <c r="AU162" s="17" t="s">
        <v>73</v>
      </c>
    </row>
    <row r="163" s="9" customFormat="1">
      <c r="B163" s="202"/>
      <c r="C163" s="203"/>
      <c r="D163" s="199" t="s">
        <v>171</v>
      </c>
      <c r="E163" s="204" t="s">
        <v>19</v>
      </c>
      <c r="F163" s="205" t="s">
        <v>527</v>
      </c>
      <c r="G163" s="203"/>
      <c r="H163" s="204" t="s">
        <v>19</v>
      </c>
      <c r="I163" s="206"/>
      <c r="J163" s="203"/>
      <c r="K163" s="203"/>
      <c r="L163" s="207"/>
      <c r="M163" s="208"/>
      <c r="N163" s="209"/>
      <c r="O163" s="209"/>
      <c r="P163" s="209"/>
      <c r="Q163" s="209"/>
      <c r="R163" s="209"/>
      <c r="S163" s="209"/>
      <c r="T163" s="210"/>
      <c r="AT163" s="211" t="s">
        <v>171</v>
      </c>
      <c r="AU163" s="211" t="s">
        <v>73</v>
      </c>
      <c r="AV163" s="9" t="s">
        <v>80</v>
      </c>
      <c r="AW163" s="9" t="s">
        <v>35</v>
      </c>
      <c r="AX163" s="9" t="s">
        <v>73</v>
      </c>
      <c r="AY163" s="211" t="s">
        <v>167</v>
      </c>
    </row>
    <row r="164" s="10" customFormat="1">
      <c r="B164" s="212"/>
      <c r="C164" s="213"/>
      <c r="D164" s="199" t="s">
        <v>171</v>
      </c>
      <c r="E164" s="214" t="s">
        <v>19</v>
      </c>
      <c r="F164" s="215" t="s">
        <v>523</v>
      </c>
      <c r="G164" s="213"/>
      <c r="H164" s="216">
        <v>162</v>
      </c>
      <c r="I164" s="217"/>
      <c r="J164" s="213"/>
      <c r="K164" s="213"/>
      <c r="L164" s="218"/>
      <c r="M164" s="219"/>
      <c r="N164" s="220"/>
      <c r="O164" s="220"/>
      <c r="P164" s="220"/>
      <c r="Q164" s="220"/>
      <c r="R164" s="220"/>
      <c r="S164" s="220"/>
      <c r="T164" s="221"/>
      <c r="AT164" s="222" t="s">
        <v>171</v>
      </c>
      <c r="AU164" s="222" t="s">
        <v>73</v>
      </c>
      <c r="AV164" s="10" t="s">
        <v>82</v>
      </c>
      <c r="AW164" s="10" t="s">
        <v>35</v>
      </c>
      <c r="AX164" s="10" t="s">
        <v>80</v>
      </c>
      <c r="AY164" s="222" t="s">
        <v>167</v>
      </c>
    </row>
    <row r="165" s="1" customFormat="1" ht="56.25" customHeight="1">
      <c r="B165" s="38"/>
      <c r="C165" s="187" t="s">
        <v>393</v>
      </c>
      <c r="D165" s="187" t="s">
        <v>161</v>
      </c>
      <c r="E165" s="188" t="s">
        <v>243</v>
      </c>
      <c r="F165" s="189" t="s">
        <v>244</v>
      </c>
      <c r="G165" s="190" t="s">
        <v>236</v>
      </c>
      <c r="H165" s="191">
        <v>2</v>
      </c>
      <c r="I165" s="192"/>
      <c r="J165" s="193">
        <f>ROUND(I165*H165,2)</f>
        <v>0</v>
      </c>
      <c r="K165" s="189" t="s">
        <v>165</v>
      </c>
      <c r="L165" s="43"/>
      <c r="M165" s="194" t="s">
        <v>19</v>
      </c>
      <c r="N165" s="195" t="s">
        <v>44</v>
      </c>
      <c r="O165" s="79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AR165" s="17" t="s">
        <v>166</v>
      </c>
      <c r="AT165" s="17" t="s">
        <v>161</v>
      </c>
      <c r="AU165" s="17" t="s">
        <v>73</v>
      </c>
      <c r="AY165" s="17" t="s">
        <v>167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7" t="s">
        <v>80</v>
      </c>
      <c r="BK165" s="198">
        <f>ROUND(I165*H165,2)</f>
        <v>0</v>
      </c>
      <c r="BL165" s="17" t="s">
        <v>166</v>
      </c>
      <c r="BM165" s="17" t="s">
        <v>528</v>
      </c>
    </row>
    <row r="166" s="1" customFormat="1">
      <c r="B166" s="38"/>
      <c r="C166" s="39"/>
      <c r="D166" s="199" t="s">
        <v>169</v>
      </c>
      <c r="E166" s="39"/>
      <c r="F166" s="200" t="s">
        <v>246</v>
      </c>
      <c r="G166" s="39"/>
      <c r="H166" s="39"/>
      <c r="I166" s="143"/>
      <c r="J166" s="39"/>
      <c r="K166" s="39"/>
      <c r="L166" s="43"/>
      <c r="M166" s="201"/>
      <c r="N166" s="79"/>
      <c r="O166" s="79"/>
      <c r="P166" s="79"/>
      <c r="Q166" s="79"/>
      <c r="R166" s="79"/>
      <c r="S166" s="79"/>
      <c r="T166" s="80"/>
      <c r="AT166" s="17" t="s">
        <v>169</v>
      </c>
      <c r="AU166" s="17" t="s">
        <v>73</v>
      </c>
    </row>
    <row r="167" s="9" customFormat="1">
      <c r="B167" s="202"/>
      <c r="C167" s="203"/>
      <c r="D167" s="199" t="s">
        <v>171</v>
      </c>
      <c r="E167" s="204" t="s">
        <v>19</v>
      </c>
      <c r="F167" s="205" t="s">
        <v>529</v>
      </c>
      <c r="G167" s="203"/>
      <c r="H167" s="204" t="s">
        <v>19</v>
      </c>
      <c r="I167" s="206"/>
      <c r="J167" s="203"/>
      <c r="K167" s="203"/>
      <c r="L167" s="207"/>
      <c r="M167" s="208"/>
      <c r="N167" s="209"/>
      <c r="O167" s="209"/>
      <c r="P167" s="209"/>
      <c r="Q167" s="209"/>
      <c r="R167" s="209"/>
      <c r="S167" s="209"/>
      <c r="T167" s="210"/>
      <c r="AT167" s="211" t="s">
        <v>171</v>
      </c>
      <c r="AU167" s="211" t="s">
        <v>73</v>
      </c>
      <c r="AV167" s="9" t="s">
        <v>80</v>
      </c>
      <c r="AW167" s="9" t="s">
        <v>35</v>
      </c>
      <c r="AX167" s="9" t="s">
        <v>73</v>
      </c>
      <c r="AY167" s="211" t="s">
        <v>167</v>
      </c>
    </row>
    <row r="168" s="10" customFormat="1">
      <c r="B168" s="212"/>
      <c r="C168" s="213"/>
      <c r="D168" s="199" t="s">
        <v>171</v>
      </c>
      <c r="E168" s="214" t="s">
        <v>19</v>
      </c>
      <c r="F168" s="215" t="s">
        <v>82</v>
      </c>
      <c r="G168" s="213"/>
      <c r="H168" s="216">
        <v>2</v>
      </c>
      <c r="I168" s="217"/>
      <c r="J168" s="213"/>
      <c r="K168" s="213"/>
      <c r="L168" s="218"/>
      <c r="M168" s="244"/>
      <c r="N168" s="245"/>
      <c r="O168" s="245"/>
      <c r="P168" s="245"/>
      <c r="Q168" s="245"/>
      <c r="R168" s="245"/>
      <c r="S168" s="245"/>
      <c r="T168" s="246"/>
      <c r="AT168" s="222" t="s">
        <v>171</v>
      </c>
      <c r="AU168" s="222" t="s">
        <v>73</v>
      </c>
      <c r="AV168" s="10" t="s">
        <v>82</v>
      </c>
      <c r="AW168" s="10" t="s">
        <v>35</v>
      </c>
      <c r="AX168" s="10" t="s">
        <v>80</v>
      </c>
      <c r="AY168" s="222" t="s">
        <v>167</v>
      </c>
    </row>
    <row r="169" s="1" customFormat="1" ht="6.96" customHeight="1">
      <c r="B169" s="57"/>
      <c r="C169" s="58"/>
      <c r="D169" s="58"/>
      <c r="E169" s="58"/>
      <c r="F169" s="58"/>
      <c r="G169" s="58"/>
      <c r="H169" s="58"/>
      <c r="I169" s="167"/>
      <c r="J169" s="58"/>
      <c r="K169" s="58"/>
      <c r="L169" s="43"/>
    </row>
  </sheetData>
  <sheetProtection sheet="1" autoFilter="0" formatColumns="0" formatRows="0" objects="1" scenarios="1" spinCount="100000" saltValue="/1IdNKfC//Bra+QsDGbzKM6yblEGFWg3SrUYE59Iq+PQs22/4dOoqqNdkycPuYY5l1KrsCid1s6XIbimwJ3Q8g==" hashValue="N0V94SZvw7mU9Z4mU36TtNmNrg4rKnkgKMgHyyK4KP2fm5a13g9VTNEo+s6gr4YHiSNxJGoi+Rfj7OlYKlSWyQ==" algorithmName="SHA-512" password="CC35"/>
  <autoFilter ref="C90:K168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7:H77"/>
    <mergeCell ref="E81:H81"/>
    <mergeCell ref="E79:H79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105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82</v>
      </c>
    </row>
    <row r="4" ht="24.96" customHeight="1">
      <c r="B4" s="20"/>
      <c r="D4" s="140" t="s">
        <v>137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Oprava geometrických parametrů koleje (OBLAST Č. 1)</v>
      </c>
      <c r="F7" s="141"/>
      <c r="G7" s="141"/>
      <c r="H7" s="141"/>
      <c r="L7" s="20"/>
    </row>
    <row r="8">
      <c r="B8" s="20"/>
      <c r="D8" s="141" t="s">
        <v>138</v>
      </c>
      <c r="L8" s="20"/>
    </row>
    <row r="9" ht="16.5" customHeight="1">
      <c r="B9" s="20"/>
      <c r="E9" s="142" t="s">
        <v>139</v>
      </c>
      <c r="L9" s="20"/>
    </row>
    <row r="10" ht="12" customHeight="1">
      <c r="B10" s="20"/>
      <c r="D10" s="141" t="s">
        <v>140</v>
      </c>
      <c r="L10" s="20"/>
    </row>
    <row r="11" s="1" customFormat="1" ht="16.5" customHeight="1">
      <c r="B11" s="43"/>
      <c r="E11" s="141" t="s">
        <v>141</v>
      </c>
      <c r="F11" s="1"/>
      <c r="G11" s="1"/>
      <c r="H11" s="1"/>
      <c r="I11" s="143"/>
      <c r="L11" s="43"/>
    </row>
    <row r="12" s="1" customFormat="1" ht="12" customHeight="1">
      <c r="B12" s="43"/>
      <c r="D12" s="141" t="s">
        <v>142</v>
      </c>
      <c r="I12" s="143"/>
      <c r="L12" s="43"/>
    </row>
    <row r="13" s="1" customFormat="1" ht="36.96" customHeight="1">
      <c r="B13" s="43"/>
      <c r="E13" s="144" t="s">
        <v>530</v>
      </c>
      <c r="F13" s="1"/>
      <c r="G13" s="1"/>
      <c r="H13" s="1"/>
      <c r="I13" s="143"/>
      <c r="L13" s="43"/>
    </row>
    <row r="14" s="1" customFormat="1">
      <c r="B14" s="43"/>
      <c r="I14" s="143"/>
      <c r="L14" s="43"/>
    </row>
    <row r="15" s="1" customFormat="1" ht="12" customHeight="1">
      <c r="B15" s="43"/>
      <c r="D15" s="141" t="s">
        <v>18</v>
      </c>
      <c r="F15" s="17" t="s">
        <v>19</v>
      </c>
      <c r="I15" s="145" t="s">
        <v>20</v>
      </c>
      <c r="J15" s="17" t="s">
        <v>19</v>
      </c>
      <c r="L15" s="43"/>
    </row>
    <row r="16" s="1" customFormat="1" ht="12" customHeight="1">
      <c r="B16" s="43"/>
      <c r="D16" s="141" t="s">
        <v>21</v>
      </c>
      <c r="F16" s="17" t="s">
        <v>22</v>
      </c>
      <c r="I16" s="145" t="s">
        <v>23</v>
      </c>
      <c r="J16" s="146" t="str">
        <f>'Rekapitulace stavby'!AN8</f>
        <v>7. 6. 2019</v>
      </c>
      <c r="L16" s="43"/>
    </row>
    <row r="17" s="1" customFormat="1" ht="10.8" customHeight="1">
      <c r="B17" s="43"/>
      <c r="I17" s="143"/>
      <c r="L17" s="43"/>
    </row>
    <row r="18" s="1" customFormat="1" ht="12" customHeight="1">
      <c r="B18" s="43"/>
      <c r="D18" s="141" t="s">
        <v>25</v>
      </c>
      <c r="I18" s="145" t="s">
        <v>26</v>
      </c>
      <c r="J18" s="17" t="s">
        <v>27</v>
      </c>
      <c r="L18" s="43"/>
    </row>
    <row r="19" s="1" customFormat="1" ht="18" customHeight="1">
      <c r="B19" s="43"/>
      <c r="E19" s="17" t="s">
        <v>28</v>
      </c>
      <c r="I19" s="145" t="s">
        <v>29</v>
      </c>
      <c r="J19" s="17" t="s">
        <v>30</v>
      </c>
      <c r="L19" s="43"/>
    </row>
    <row r="20" s="1" customFormat="1" ht="6.96" customHeight="1">
      <c r="B20" s="43"/>
      <c r="I20" s="143"/>
      <c r="L20" s="43"/>
    </row>
    <row r="21" s="1" customFormat="1" ht="12" customHeight="1">
      <c r="B21" s="43"/>
      <c r="D21" s="141" t="s">
        <v>31</v>
      </c>
      <c r="I21" s="145" t="s">
        <v>26</v>
      </c>
      <c r="J21" s="33" t="str">
        <f>'Rekapitulace stavby'!AN13</f>
        <v>Vyplň údaj</v>
      </c>
      <c r="L21" s="43"/>
    </row>
    <row r="22" s="1" customFormat="1" ht="18" customHeight="1">
      <c r="B22" s="43"/>
      <c r="E22" s="33" t="str">
        <f>'Rekapitulace stavby'!E14</f>
        <v>Vyplň údaj</v>
      </c>
      <c r="F22" s="17"/>
      <c r="G22" s="17"/>
      <c r="H22" s="17"/>
      <c r="I22" s="145" t="s">
        <v>29</v>
      </c>
      <c r="J22" s="33" t="str">
        <f>'Rekapitulace stavby'!AN14</f>
        <v>Vyplň údaj</v>
      </c>
      <c r="L22" s="43"/>
    </row>
    <row r="23" s="1" customFormat="1" ht="6.96" customHeight="1">
      <c r="B23" s="43"/>
      <c r="I23" s="143"/>
      <c r="L23" s="43"/>
    </row>
    <row r="24" s="1" customFormat="1" ht="12" customHeight="1">
      <c r="B24" s="43"/>
      <c r="D24" s="141" t="s">
        <v>33</v>
      </c>
      <c r="I24" s="145" t="s">
        <v>26</v>
      </c>
      <c r="J24" s="17" t="str">
        <f>IF('Rekapitulace stavby'!AN16="","",'Rekapitulace stavby'!AN16)</f>
        <v/>
      </c>
      <c r="L24" s="43"/>
    </row>
    <row r="25" s="1" customFormat="1" ht="18" customHeight="1">
      <c r="B25" s="43"/>
      <c r="E25" s="17" t="str">
        <f>IF('Rekapitulace stavby'!E17="","",'Rekapitulace stavby'!E17)</f>
        <v xml:space="preserve"> </v>
      </c>
      <c r="I25" s="145" t="s">
        <v>29</v>
      </c>
      <c r="J25" s="17" t="str">
        <f>IF('Rekapitulace stavby'!AN17="","",'Rekapitulace stavby'!AN17)</f>
        <v/>
      </c>
      <c r="L25" s="43"/>
    </row>
    <row r="26" s="1" customFormat="1" ht="6.96" customHeight="1">
      <c r="B26" s="43"/>
      <c r="I26" s="143"/>
      <c r="L26" s="43"/>
    </row>
    <row r="27" s="1" customFormat="1" ht="12" customHeight="1">
      <c r="B27" s="43"/>
      <c r="D27" s="141" t="s">
        <v>36</v>
      </c>
      <c r="I27" s="145" t="s">
        <v>26</v>
      </c>
      <c r="J27" s="17" t="str">
        <f>IF('Rekapitulace stavby'!AN19="","",'Rekapitulace stavby'!AN19)</f>
        <v/>
      </c>
      <c r="L27" s="43"/>
    </row>
    <row r="28" s="1" customFormat="1" ht="18" customHeight="1">
      <c r="B28" s="43"/>
      <c r="E28" s="17" t="str">
        <f>IF('Rekapitulace stavby'!E20="","",'Rekapitulace stavby'!E20)</f>
        <v xml:space="preserve"> </v>
      </c>
      <c r="I28" s="145" t="s">
        <v>29</v>
      </c>
      <c r="J28" s="17" t="str">
        <f>IF('Rekapitulace stavby'!AN20="","",'Rekapitulace stavby'!AN20)</f>
        <v/>
      </c>
      <c r="L28" s="43"/>
    </row>
    <row r="29" s="1" customFormat="1" ht="6.96" customHeight="1">
      <c r="B29" s="43"/>
      <c r="I29" s="143"/>
      <c r="L29" s="43"/>
    </row>
    <row r="30" s="1" customFormat="1" ht="12" customHeight="1">
      <c r="B30" s="43"/>
      <c r="D30" s="141" t="s">
        <v>37</v>
      </c>
      <c r="I30" s="143"/>
      <c r="L30" s="43"/>
    </row>
    <row r="31" s="7" customFormat="1" ht="45" customHeight="1">
      <c r="B31" s="147"/>
      <c r="E31" s="148" t="s">
        <v>38</v>
      </c>
      <c r="F31" s="148"/>
      <c r="G31" s="148"/>
      <c r="H31" s="148"/>
      <c r="I31" s="149"/>
      <c r="L31" s="147"/>
    </row>
    <row r="32" s="1" customFormat="1" ht="6.96" customHeight="1">
      <c r="B32" s="43"/>
      <c r="I32" s="143"/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25.44" customHeight="1">
      <c r="B34" s="43"/>
      <c r="D34" s="151" t="s">
        <v>39</v>
      </c>
      <c r="I34" s="143"/>
      <c r="J34" s="152">
        <f>ROUND(J91, 2)</f>
        <v>0</v>
      </c>
      <c r="L34" s="43"/>
    </row>
    <row r="35" s="1" customFormat="1" ht="6.96" customHeight="1">
      <c r="B35" s="43"/>
      <c r="D35" s="71"/>
      <c r="E35" s="71"/>
      <c r="F35" s="71"/>
      <c r="G35" s="71"/>
      <c r="H35" s="71"/>
      <c r="I35" s="150"/>
      <c r="J35" s="71"/>
      <c r="K35" s="71"/>
      <c r="L35" s="43"/>
    </row>
    <row r="36" s="1" customFormat="1" ht="14.4" customHeight="1">
      <c r="B36" s="43"/>
      <c r="F36" s="153" t="s">
        <v>41</v>
      </c>
      <c r="I36" s="154" t="s">
        <v>40</v>
      </c>
      <c r="J36" s="153" t="s">
        <v>42</v>
      </c>
      <c r="L36" s="43"/>
    </row>
    <row r="37" s="1" customFormat="1" ht="14.4" customHeight="1">
      <c r="B37" s="43"/>
      <c r="D37" s="141" t="s">
        <v>43</v>
      </c>
      <c r="E37" s="141" t="s">
        <v>44</v>
      </c>
      <c r="F37" s="155">
        <f>ROUND((SUM(BE91:BE127)),  2)</f>
        <v>0</v>
      </c>
      <c r="I37" s="156">
        <v>0.20999999999999999</v>
      </c>
      <c r="J37" s="155">
        <f>ROUND(((SUM(BE91:BE127))*I37),  2)</f>
        <v>0</v>
      </c>
      <c r="L37" s="43"/>
    </row>
    <row r="38" s="1" customFormat="1" ht="14.4" customHeight="1">
      <c r="B38" s="43"/>
      <c r="E38" s="141" t="s">
        <v>45</v>
      </c>
      <c r="F38" s="155">
        <f>ROUND((SUM(BF91:BF127)),  2)</f>
        <v>0</v>
      </c>
      <c r="I38" s="156">
        <v>0.14999999999999999</v>
      </c>
      <c r="J38" s="155">
        <f>ROUND(((SUM(BF91:BF127))*I38),  2)</f>
        <v>0</v>
      </c>
      <c r="L38" s="43"/>
    </row>
    <row r="39" hidden="1" s="1" customFormat="1" ht="14.4" customHeight="1">
      <c r="B39" s="43"/>
      <c r="E39" s="141" t="s">
        <v>46</v>
      </c>
      <c r="F39" s="155">
        <f>ROUND((SUM(BG91:BG127)),  2)</f>
        <v>0</v>
      </c>
      <c r="I39" s="156">
        <v>0.20999999999999999</v>
      </c>
      <c r="J39" s="155">
        <f>0</f>
        <v>0</v>
      </c>
      <c r="L39" s="43"/>
    </row>
    <row r="40" hidden="1" s="1" customFormat="1" ht="14.4" customHeight="1">
      <c r="B40" s="43"/>
      <c r="E40" s="141" t="s">
        <v>47</v>
      </c>
      <c r="F40" s="155">
        <f>ROUND((SUM(BH91:BH127)),  2)</f>
        <v>0</v>
      </c>
      <c r="I40" s="156">
        <v>0.14999999999999999</v>
      </c>
      <c r="J40" s="155">
        <f>0</f>
        <v>0</v>
      </c>
      <c r="L40" s="43"/>
    </row>
    <row r="41" hidden="1" s="1" customFormat="1" ht="14.4" customHeight="1">
      <c r="B41" s="43"/>
      <c r="E41" s="141" t="s">
        <v>48</v>
      </c>
      <c r="F41" s="155">
        <f>ROUND((SUM(BI91:BI127)),  2)</f>
        <v>0</v>
      </c>
      <c r="I41" s="156">
        <v>0</v>
      </c>
      <c r="J41" s="155">
        <f>0</f>
        <v>0</v>
      </c>
      <c r="L41" s="43"/>
    </row>
    <row r="42" s="1" customFormat="1" ht="6.96" customHeight="1">
      <c r="B42" s="43"/>
      <c r="I42" s="143"/>
      <c r="L42" s="43"/>
    </row>
    <row r="43" s="1" customFormat="1" ht="25.44" customHeight="1">
      <c r="B43" s="43"/>
      <c r="C43" s="157"/>
      <c r="D43" s="158" t="s">
        <v>49</v>
      </c>
      <c r="E43" s="159"/>
      <c r="F43" s="159"/>
      <c r="G43" s="160" t="s">
        <v>50</v>
      </c>
      <c r="H43" s="161" t="s">
        <v>51</v>
      </c>
      <c r="I43" s="162"/>
      <c r="J43" s="163">
        <f>SUM(J34:J41)</f>
        <v>0</v>
      </c>
      <c r="K43" s="164"/>
      <c r="L43" s="43"/>
    </row>
    <row r="44" s="1" customFormat="1" ht="14.4" customHeight="1"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43"/>
    </row>
    <row r="48" s="1" customFormat="1" ht="6.96" customHeight="1">
      <c r="B48" s="168"/>
      <c r="C48" s="169"/>
      <c r="D48" s="169"/>
      <c r="E48" s="169"/>
      <c r="F48" s="169"/>
      <c r="G48" s="169"/>
      <c r="H48" s="169"/>
      <c r="I48" s="170"/>
      <c r="J48" s="169"/>
      <c r="K48" s="169"/>
      <c r="L48" s="43"/>
    </row>
    <row r="49" s="1" customFormat="1" ht="24.96" customHeight="1">
      <c r="B49" s="38"/>
      <c r="C49" s="23" t="s">
        <v>144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6.96" customHeight="1">
      <c r="B50" s="38"/>
      <c r="C50" s="39"/>
      <c r="D50" s="39"/>
      <c r="E50" s="39"/>
      <c r="F50" s="39"/>
      <c r="G50" s="39"/>
      <c r="H50" s="39"/>
      <c r="I50" s="143"/>
      <c r="J50" s="39"/>
      <c r="K50" s="39"/>
      <c r="L50" s="43"/>
    </row>
    <row r="51" s="1" customFormat="1" ht="12" customHeight="1">
      <c r="B51" s="38"/>
      <c r="C51" s="32" t="s">
        <v>16</v>
      </c>
      <c r="D51" s="39"/>
      <c r="E51" s="39"/>
      <c r="F51" s="39"/>
      <c r="G51" s="39"/>
      <c r="H51" s="39"/>
      <c r="I51" s="143"/>
      <c r="J51" s="39"/>
      <c r="K51" s="39"/>
      <c r="L51" s="43"/>
    </row>
    <row r="52" s="1" customFormat="1" ht="16.5" customHeight="1">
      <c r="B52" s="38"/>
      <c r="C52" s="39"/>
      <c r="D52" s="39"/>
      <c r="E52" s="171" t="str">
        <f>E7</f>
        <v>Oprava geometrických parametrů koleje (OBLAST Č. 1)</v>
      </c>
      <c r="F52" s="32"/>
      <c r="G52" s="32"/>
      <c r="H52" s="32"/>
      <c r="I52" s="143"/>
      <c r="J52" s="39"/>
      <c r="K52" s="39"/>
      <c r="L52" s="43"/>
    </row>
    <row r="53" ht="12" customHeight="1">
      <c r="B53" s="21"/>
      <c r="C53" s="32" t="s">
        <v>138</v>
      </c>
      <c r="D53" s="22"/>
      <c r="E53" s="22"/>
      <c r="F53" s="22"/>
      <c r="G53" s="22"/>
      <c r="H53" s="22"/>
      <c r="I53" s="136"/>
      <c r="J53" s="22"/>
      <c r="K53" s="22"/>
      <c r="L53" s="20"/>
    </row>
    <row r="54" ht="16.5" customHeight="1">
      <c r="B54" s="21"/>
      <c r="C54" s="22"/>
      <c r="D54" s="22"/>
      <c r="E54" s="171" t="s">
        <v>139</v>
      </c>
      <c r="F54" s="22"/>
      <c r="G54" s="22"/>
      <c r="H54" s="22"/>
      <c r="I54" s="136"/>
      <c r="J54" s="22"/>
      <c r="K54" s="22"/>
      <c r="L54" s="20"/>
    </row>
    <row r="55" ht="12" customHeight="1">
      <c r="B55" s="21"/>
      <c r="C55" s="32" t="s">
        <v>140</v>
      </c>
      <c r="D55" s="22"/>
      <c r="E55" s="22"/>
      <c r="F55" s="22"/>
      <c r="G55" s="22"/>
      <c r="H55" s="22"/>
      <c r="I55" s="136"/>
      <c r="J55" s="22"/>
      <c r="K55" s="22"/>
      <c r="L55" s="20"/>
    </row>
    <row r="56" s="1" customFormat="1" ht="16.5" customHeight="1">
      <c r="B56" s="38"/>
      <c r="C56" s="39"/>
      <c r="D56" s="39"/>
      <c r="E56" s="32" t="s">
        <v>141</v>
      </c>
      <c r="F56" s="39"/>
      <c r="G56" s="39"/>
      <c r="H56" s="39"/>
      <c r="I56" s="143"/>
      <c r="J56" s="39"/>
      <c r="K56" s="39"/>
      <c r="L56" s="43"/>
    </row>
    <row r="57" s="1" customFormat="1" ht="12" customHeight="1">
      <c r="B57" s="38"/>
      <c r="C57" s="32" t="s">
        <v>142</v>
      </c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16.5" customHeight="1">
      <c r="B58" s="38"/>
      <c r="C58" s="39"/>
      <c r="D58" s="39"/>
      <c r="E58" s="64" t="str">
        <f>E13</f>
        <v>06 - SO 06 - TO Lovosice</v>
      </c>
      <c r="F58" s="39"/>
      <c r="G58" s="39"/>
      <c r="H58" s="39"/>
      <c r="I58" s="143"/>
      <c r="J58" s="39"/>
      <c r="K58" s="39"/>
      <c r="L58" s="43"/>
    </row>
    <row r="59" s="1" customFormat="1" ht="6.96" customHeight="1">
      <c r="B59" s="38"/>
      <c r="C59" s="39"/>
      <c r="D59" s="39"/>
      <c r="E59" s="39"/>
      <c r="F59" s="39"/>
      <c r="G59" s="39"/>
      <c r="H59" s="39"/>
      <c r="I59" s="143"/>
      <c r="J59" s="39"/>
      <c r="K59" s="39"/>
      <c r="L59" s="43"/>
    </row>
    <row r="60" s="1" customFormat="1" ht="12" customHeight="1">
      <c r="B60" s="38"/>
      <c r="C60" s="32" t="s">
        <v>21</v>
      </c>
      <c r="D60" s="39"/>
      <c r="E60" s="39"/>
      <c r="F60" s="27" t="str">
        <f>F16</f>
        <v>obvod ST Ústí nad Labem</v>
      </c>
      <c r="G60" s="39"/>
      <c r="H60" s="39"/>
      <c r="I60" s="145" t="s">
        <v>23</v>
      </c>
      <c r="J60" s="67" t="str">
        <f>IF(J16="","",J16)</f>
        <v>7. 6. 2019</v>
      </c>
      <c r="K60" s="39"/>
      <c r="L60" s="43"/>
    </row>
    <row r="61" s="1" customFormat="1" ht="6.96" customHeight="1">
      <c r="B61" s="38"/>
      <c r="C61" s="39"/>
      <c r="D61" s="39"/>
      <c r="E61" s="39"/>
      <c r="F61" s="39"/>
      <c r="G61" s="39"/>
      <c r="H61" s="39"/>
      <c r="I61" s="143"/>
      <c r="J61" s="39"/>
      <c r="K61" s="39"/>
      <c r="L61" s="43"/>
    </row>
    <row r="62" s="1" customFormat="1" ht="13.65" customHeight="1">
      <c r="B62" s="38"/>
      <c r="C62" s="32" t="s">
        <v>25</v>
      </c>
      <c r="D62" s="39"/>
      <c r="E62" s="39"/>
      <c r="F62" s="27" t="str">
        <f>E19</f>
        <v>SŽDC s.o., OŘ Ústí n.L., ST Ústí n.L.</v>
      </c>
      <c r="G62" s="39"/>
      <c r="H62" s="39"/>
      <c r="I62" s="145" t="s">
        <v>33</v>
      </c>
      <c r="J62" s="36" t="str">
        <f>E25</f>
        <v xml:space="preserve"> </v>
      </c>
      <c r="K62" s="39"/>
      <c r="L62" s="43"/>
    </row>
    <row r="63" s="1" customFormat="1" ht="13.65" customHeight="1">
      <c r="B63" s="38"/>
      <c r="C63" s="32" t="s">
        <v>31</v>
      </c>
      <c r="D63" s="39"/>
      <c r="E63" s="39"/>
      <c r="F63" s="27" t="str">
        <f>IF(E22="","",E22)</f>
        <v>Vyplň údaj</v>
      </c>
      <c r="G63" s="39"/>
      <c r="H63" s="39"/>
      <c r="I63" s="145" t="s">
        <v>36</v>
      </c>
      <c r="J63" s="36" t="str">
        <f>E28</f>
        <v xml:space="preserve"> </v>
      </c>
      <c r="K63" s="39"/>
      <c r="L63" s="43"/>
    </row>
    <row r="64" s="1" customFormat="1" ht="10.32" customHeight="1">
      <c r="B64" s="38"/>
      <c r="C64" s="39"/>
      <c r="D64" s="39"/>
      <c r="E64" s="39"/>
      <c r="F64" s="39"/>
      <c r="G64" s="39"/>
      <c r="H64" s="39"/>
      <c r="I64" s="143"/>
      <c r="J64" s="39"/>
      <c r="K64" s="39"/>
      <c r="L64" s="43"/>
    </row>
    <row r="65" s="1" customFormat="1" ht="29.28" customHeight="1">
      <c r="B65" s="38"/>
      <c r="C65" s="172" t="s">
        <v>145</v>
      </c>
      <c r="D65" s="173"/>
      <c r="E65" s="173"/>
      <c r="F65" s="173"/>
      <c r="G65" s="173"/>
      <c r="H65" s="173"/>
      <c r="I65" s="174"/>
      <c r="J65" s="175" t="s">
        <v>146</v>
      </c>
      <c r="K65" s="173"/>
      <c r="L65" s="43"/>
    </row>
    <row r="66" s="1" customFormat="1" ht="10.32" customHeight="1">
      <c r="B66" s="38"/>
      <c r="C66" s="39"/>
      <c r="D66" s="39"/>
      <c r="E66" s="39"/>
      <c r="F66" s="39"/>
      <c r="G66" s="39"/>
      <c r="H66" s="39"/>
      <c r="I66" s="143"/>
      <c r="J66" s="39"/>
      <c r="K66" s="39"/>
      <c r="L66" s="43"/>
    </row>
    <row r="67" s="1" customFormat="1" ht="22.8" customHeight="1">
      <c r="B67" s="38"/>
      <c r="C67" s="176" t="s">
        <v>71</v>
      </c>
      <c r="D67" s="39"/>
      <c r="E67" s="39"/>
      <c r="F67" s="39"/>
      <c r="G67" s="39"/>
      <c r="H67" s="39"/>
      <c r="I67" s="143"/>
      <c r="J67" s="97">
        <f>J91</f>
        <v>0</v>
      </c>
      <c r="K67" s="39"/>
      <c r="L67" s="43"/>
      <c r="AU67" s="17" t="s">
        <v>147</v>
      </c>
    </row>
    <row r="68" s="1" customFormat="1" ht="21.84" customHeight="1">
      <c r="B68" s="38"/>
      <c r="C68" s="39"/>
      <c r="D68" s="39"/>
      <c r="E68" s="39"/>
      <c r="F68" s="39"/>
      <c r="G68" s="39"/>
      <c r="H68" s="39"/>
      <c r="I68" s="143"/>
      <c r="J68" s="39"/>
      <c r="K68" s="39"/>
      <c r="L68" s="43"/>
    </row>
    <row r="69" s="1" customFormat="1" ht="6.96" customHeight="1">
      <c r="B69" s="57"/>
      <c r="C69" s="58"/>
      <c r="D69" s="58"/>
      <c r="E69" s="58"/>
      <c r="F69" s="58"/>
      <c r="G69" s="58"/>
      <c r="H69" s="58"/>
      <c r="I69" s="167"/>
      <c r="J69" s="58"/>
      <c r="K69" s="58"/>
      <c r="L69" s="43"/>
    </row>
    <row r="73" s="1" customFormat="1" ht="6.96" customHeight="1">
      <c r="B73" s="59"/>
      <c r="C73" s="60"/>
      <c r="D73" s="60"/>
      <c r="E73" s="60"/>
      <c r="F73" s="60"/>
      <c r="G73" s="60"/>
      <c r="H73" s="60"/>
      <c r="I73" s="170"/>
      <c r="J73" s="60"/>
      <c r="K73" s="60"/>
      <c r="L73" s="43"/>
    </row>
    <row r="74" s="1" customFormat="1" ht="24.96" customHeight="1">
      <c r="B74" s="38"/>
      <c r="C74" s="23" t="s">
        <v>148</v>
      </c>
      <c r="D74" s="39"/>
      <c r="E74" s="39"/>
      <c r="F74" s="39"/>
      <c r="G74" s="39"/>
      <c r="H74" s="39"/>
      <c r="I74" s="143"/>
      <c r="J74" s="39"/>
      <c r="K74" s="39"/>
      <c r="L74" s="43"/>
    </row>
    <row r="75" s="1" customFormat="1" ht="6.96" customHeight="1">
      <c r="B75" s="38"/>
      <c r="C75" s="39"/>
      <c r="D75" s="39"/>
      <c r="E75" s="39"/>
      <c r="F75" s="39"/>
      <c r="G75" s="39"/>
      <c r="H75" s="39"/>
      <c r="I75" s="143"/>
      <c r="J75" s="39"/>
      <c r="K75" s="39"/>
      <c r="L75" s="43"/>
    </row>
    <row r="76" s="1" customFormat="1" ht="12" customHeight="1">
      <c r="B76" s="38"/>
      <c r="C76" s="32" t="s">
        <v>16</v>
      </c>
      <c r="D76" s="39"/>
      <c r="E76" s="39"/>
      <c r="F76" s="39"/>
      <c r="G76" s="39"/>
      <c r="H76" s="39"/>
      <c r="I76" s="143"/>
      <c r="J76" s="39"/>
      <c r="K76" s="39"/>
      <c r="L76" s="43"/>
    </row>
    <row r="77" s="1" customFormat="1" ht="16.5" customHeight="1">
      <c r="B77" s="38"/>
      <c r="C77" s="39"/>
      <c r="D77" s="39"/>
      <c r="E77" s="171" t="str">
        <f>E7</f>
        <v>Oprava geometrických parametrů koleje (OBLAST Č. 1)</v>
      </c>
      <c r="F77" s="32"/>
      <c r="G77" s="32"/>
      <c r="H77" s="32"/>
      <c r="I77" s="143"/>
      <c r="J77" s="39"/>
      <c r="K77" s="39"/>
      <c r="L77" s="43"/>
    </row>
    <row r="78" ht="12" customHeight="1">
      <c r="B78" s="21"/>
      <c r="C78" s="32" t="s">
        <v>138</v>
      </c>
      <c r="D78" s="22"/>
      <c r="E78" s="22"/>
      <c r="F78" s="22"/>
      <c r="G78" s="22"/>
      <c r="H78" s="22"/>
      <c r="I78" s="136"/>
      <c r="J78" s="22"/>
      <c r="K78" s="22"/>
      <c r="L78" s="20"/>
    </row>
    <row r="79" ht="16.5" customHeight="1">
      <c r="B79" s="21"/>
      <c r="C79" s="22"/>
      <c r="D79" s="22"/>
      <c r="E79" s="171" t="s">
        <v>139</v>
      </c>
      <c r="F79" s="22"/>
      <c r="G79" s="22"/>
      <c r="H79" s="22"/>
      <c r="I79" s="136"/>
      <c r="J79" s="22"/>
      <c r="K79" s="22"/>
      <c r="L79" s="20"/>
    </row>
    <row r="80" ht="12" customHeight="1">
      <c r="B80" s="21"/>
      <c r="C80" s="32" t="s">
        <v>140</v>
      </c>
      <c r="D80" s="22"/>
      <c r="E80" s="22"/>
      <c r="F80" s="22"/>
      <c r="G80" s="22"/>
      <c r="H80" s="22"/>
      <c r="I80" s="136"/>
      <c r="J80" s="22"/>
      <c r="K80" s="22"/>
      <c r="L80" s="20"/>
    </row>
    <row r="81" s="1" customFormat="1" ht="16.5" customHeight="1">
      <c r="B81" s="38"/>
      <c r="C81" s="39"/>
      <c r="D81" s="39"/>
      <c r="E81" s="32" t="s">
        <v>141</v>
      </c>
      <c r="F81" s="39"/>
      <c r="G81" s="39"/>
      <c r="H81" s="39"/>
      <c r="I81" s="143"/>
      <c r="J81" s="39"/>
      <c r="K81" s="39"/>
      <c r="L81" s="43"/>
    </row>
    <row r="82" s="1" customFormat="1" ht="12" customHeight="1">
      <c r="B82" s="38"/>
      <c r="C82" s="32" t="s">
        <v>142</v>
      </c>
      <c r="D82" s="39"/>
      <c r="E82" s="39"/>
      <c r="F82" s="39"/>
      <c r="G82" s="39"/>
      <c r="H82" s="39"/>
      <c r="I82" s="143"/>
      <c r="J82" s="39"/>
      <c r="K82" s="39"/>
      <c r="L82" s="43"/>
    </row>
    <row r="83" s="1" customFormat="1" ht="16.5" customHeight="1">
      <c r="B83" s="38"/>
      <c r="C83" s="39"/>
      <c r="D83" s="39"/>
      <c r="E83" s="64" t="str">
        <f>E13</f>
        <v>06 - SO 06 - TO Lovosice</v>
      </c>
      <c r="F83" s="39"/>
      <c r="G83" s="39"/>
      <c r="H83" s="39"/>
      <c r="I83" s="143"/>
      <c r="J83" s="39"/>
      <c r="K83" s="39"/>
      <c r="L83" s="43"/>
    </row>
    <row r="84" s="1" customFormat="1" ht="6.96" customHeight="1">
      <c r="B84" s="38"/>
      <c r="C84" s="39"/>
      <c r="D84" s="39"/>
      <c r="E84" s="39"/>
      <c r="F84" s="39"/>
      <c r="G84" s="39"/>
      <c r="H84" s="39"/>
      <c r="I84" s="143"/>
      <c r="J84" s="39"/>
      <c r="K84" s="39"/>
      <c r="L84" s="43"/>
    </row>
    <row r="85" s="1" customFormat="1" ht="12" customHeight="1">
      <c r="B85" s="38"/>
      <c r="C85" s="32" t="s">
        <v>21</v>
      </c>
      <c r="D85" s="39"/>
      <c r="E85" s="39"/>
      <c r="F85" s="27" t="str">
        <f>F16</f>
        <v>obvod ST Ústí nad Labem</v>
      </c>
      <c r="G85" s="39"/>
      <c r="H85" s="39"/>
      <c r="I85" s="145" t="s">
        <v>23</v>
      </c>
      <c r="J85" s="67" t="str">
        <f>IF(J16="","",J16)</f>
        <v>7. 6. 2019</v>
      </c>
      <c r="K85" s="39"/>
      <c r="L85" s="43"/>
    </row>
    <row r="86" s="1" customFormat="1" ht="6.96" customHeight="1">
      <c r="B86" s="38"/>
      <c r="C86" s="39"/>
      <c r="D86" s="39"/>
      <c r="E86" s="39"/>
      <c r="F86" s="39"/>
      <c r="G86" s="39"/>
      <c r="H86" s="39"/>
      <c r="I86" s="143"/>
      <c r="J86" s="39"/>
      <c r="K86" s="39"/>
      <c r="L86" s="43"/>
    </row>
    <row r="87" s="1" customFormat="1" ht="13.65" customHeight="1">
      <c r="B87" s="38"/>
      <c r="C87" s="32" t="s">
        <v>25</v>
      </c>
      <c r="D87" s="39"/>
      <c r="E87" s="39"/>
      <c r="F87" s="27" t="str">
        <f>E19</f>
        <v>SŽDC s.o., OŘ Ústí n.L., ST Ústí n.L.</v>
      </c>
      <c r="G87" s="39"/>
      <c r="H87" s="39"/>
      <c r="I87" s="145" t="s">
        <v>33</v>
      </c>
      <c r="J87" s="36" t="str">
        <f>E25</f>
        <v xml:space="preserve"> </v>
      </c>
      <c r="K87" s="39"/>
      <c r="L87" s="43"/>
    </row>
    <row r="88" s="1" customFormat="1" ht="13.65" customHeight="1">
      <c r="B88" s="38"/>
      <c r="C88" s="32" t="s">
        <v>31</v>
      </c>
      <c r="D88" s="39"/>
      <c r="E88" s="39"/>
      <c r="F88" s="27" t="str">
        <f>IF(E22="","",E22)</f>
        <v>Vyplň údaj</v>
      </c>
      <c r="G88" s="39"/>
      <c r="H88" s="39"/>
      <c r="I88" s="145" t="s">
        <v>36</v>
      </c>
      <c r="J88" s="36" t="str">
        <f>E28</f>
        <v xml:space="preserve"> </v>
      </c>
      <c r="K88" s="39"/>
      <c r="L88" s="43"/>
    </row>
    <row r="89" s="1" customFormat="1" ht="10.32" customHeight="1">
      <c r="B89" s="38"/>
      <c r="C89" s="39"/>
      <c r="D89" s="39"/>
      <c r="E89" s="39"/>
      <c r="F89" s="39"/>
      <c r="G89" s="39"/>
      <c r="H89" s="39"/>
      <c r="I89" s="143"/>
      <c r="J89" s="39"/>
      <c r="K89" s="39"/>
      <c r="L89" s="43"/>
    </row>
    <row r="90" s="8" customFormat="1" ht="29.28" customHeight="1">
      <c r="B90" s="177"/>
      <c r="C90" s="178" t="s">
        <v>149</v>
      </c>
      <c r="D90" s="179" t="s">
        <v>58</v>
      </c>
      <c r="E90" s="179" t="s">
        <v>54</v>
      </c>
      <c r="F90" s="179" t="s">
        <v>55</v>
      </c>
      <c r="G90" s="179" t="s">
        <v>150</v>
      </c>
      <c r="H90" s="179" t="s">
        <v>151</v>
      </c>
      <c r="I90" s="180" t="s">
        <v>152</v>
      </c>
      <c r="J90" s="179" t="s">
        <v>146</v>
      </c>
      <c r="K90" s="181" t="s">
        <v>153</v>
      </c>
      <c r="L90" s="182"/>
      <c r="M90" s="87" t="s">
        <v>19</v>
      </c>
      <c r="N90" s="88" t="s">
        <v>43</v>
      </c>
      <c r="O90" s="88" t="s">
        <v>154</v>
      </c>
      <c r="P90" s="88" t="s">
        <v>155</v>
      </c>
      <c r="Q90" s="88" t="s">
        <v>156</v>
      </c>
      <c r="R90" s="88" t="s">
        <v>157</v>
      </c>
      <c r="S90" s="88" t="s">
        <v>158</v>
      </c>
      <c r="T90" s="89" t="s">
        <v>159</v>
      </c>
    </row>
    <row r="91" s="1" customFormat="1" ht="22.8" customHeight="1">
      <c r="B91" s="38"/>
      <c r="C91" s="94" t="s">
        <v>160</v>
      </c>
      <c r="D91" s="39"/>
      <c r="E91" s="39"/>
      <c r="F91" s="39"/>
      <c r="G91" s="39"/>
      <c r="H91" s="39"/>
      <c r="I91" s="143"/>
      <c r="J91" s="183">
        <f>BK91</f>
        <v>0</v>
      </c>
      <c r="K91" s="39"/>
      <c r="L91" s="43"/>
      <c r="M91" s="90"/>
      <c r="N91" s="91"/>
      <c r="O91" s="91"/>
      <c r="P91" s="184">
        <f>SUM(P92:P127)</f>
        <v>0</v>
      </c>
      <c r="Q91" s="91"/>
      <c r="R91" s="184">
        <f>SUM(R92:R127)</f>
        <v>580.90487999999993</v>
      </c>
      <c r="S91" s="91"/>
      <c r="T91" s="185">
        <f>SUM(T92:T127)</f>
        <v>0</v>
      </c>
      <c r="AT91" s="17" t="s">
        <v>72</v>
      </c>
      <c r="AU91" s="17" t="s">
        <v>147</v>
      </c>
      <c r="BK91" s="186">
        <f>SUM(BK92:BK127)</f>
        <v>0</v>
      </c>
    </row>
    <row r="92" s="1" customFormat="1" ht="56.25" customHeight="1">
      <c r="B92" s="38"/>
      <c r="C92" s="187" t="s">
        <v>80</v>
      </c>
      <c r="D92" s="187" t="s">
        <v>161</v>
      </c>
      <c r="E92" s="188" t="s">
        <v>162</v>
      </c>
      <c r="F92" s="189" t="s">
        <v>163</v>
      </c>
      <c r="G92" s="190" t="s">
        <v>164</v>
      </c>
      <c r="H92" s="191">
        <v>3.5499999999999998</v>
      </c>
      <c r="I92" s="192"/>
      <c r="J92" s="193">
        <f>ROUND(I92*H92,2)</f>
        <v>0</v>
      </c>
      <c r="K92" s="189" t="s">
        <v>165</v>
      </c>
      <c r="L92" s="43"/>
      <c r="M92" s="194" t="s">
        <v>19</v>
      </c>
      <c r="N92" s="195" t="s">
        <v>44</v>
      </c>
      <c r="O92" s="79"/>
      <c r="P92" s="196">
        <f>O92*H92</f>
        <v>0</v>
      </c>
      <c r="Q92" s="196">
        <v>0</v>
      </c>
      <c r="R92" s="196">
        <f>Q92*H92</f>
        <v>0</v>
      </c>
      <c r="S92" s="196">
        <v>0</v>
      </c>
      <c r="T92" s="197">
        <f>S92*H92</f>
        <v>0</v>
      </c>
      <c r="AR92" s="17" t="s">
        <v>166</v>
      </c>
      <c r="AT92" s="17" t="s">
        <v>161</v>
      </c>
      <c r="AU92" s="17" t="s">
        <v>73</v>
      </c>
      <c r="AY92" s="17" t="s">
        <v>167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17" t="s">
        <v>80</v>
      </c>
      <c r="BK92" s="198">
        <f>ROUND(I92*H92,2)</f>
        <v>0</v>
      </c>
      <c r="BL92" s="17" t="s">
        <v>166</v>
      </c>
      <c r="BM92" s="17" t="s">
        <v>531</v>
      </c>
    </row>
    <row r="93" s="1" customFormat="1">
      <c r="B93" s="38"/>
      <c r="C93" s="39"/>
      <c r="D93" s="199" t="s">
        <v>169</v>
      </c>
      <c r="E93" s="39"/>
      <c r="F93" s="200" t="s">
        <v>170</v>
      </c>
      <c r="G93" s="39"/>
      <c r="H93" s="39"/>
      <c r="I93" s="143"/>
      <c r="J93" s="39"/>
      <c r="K93" s="39"/>
      <c r="L93" s="43"/>
      <c r="M93" s="201"/>
      <c r="N93" s="79"/>
      <c r="O93" s="79"/>
      <c r="P93" s="79"/>
      <c r="Q93" s="79"/>
      <c r="R93" s="79"/>
      <c r="S93" s="79"/>
      <c r="T93" s="80"/>
      <c r="AT93" s="17" t="s">
        <v>169</v>
      </c>
      <c r="AU93" s="17" t="s">
        <v>73</v>
      </c>
    </row>
    <row r="94" s="9" customFormat="1">
      <c r="B94" s="202"/>
      <c r="C94" s="203"/>
      <c r="D94" s="199" t="s">
        <v>171</v>
      </c>
      <c r="E94" s="204" t="s">
        <v>19</v>
      </c>
      <c r="F94" s="205" t="s">
        <v>532</v>
      </c>
      <c r="G94" s="203"/>
      <c r="H94" s="204" t="s">
        <v>19</v>
      </c>
      <c r="I94" s="206"/>
      <c r="J94" s="203"/>
      <c r="K94" s="203"/>
      <c r="L94" s="207"/>
      <c r="M94" s="208"/>
      <c r="N94" s="209"/>
      <c r="O94" s="209"/>
      <c r="P94" s="209"/>
      <c r="Q94" s="209"/>
      <c r="R94" s="209"/>
      <c r="S94" s="209"/>
      <c r="T94" s="210"/>
      <c r="AT94" s="211" t="s">
        <v>171</v>
      </c>
      <c r="AU94" s="211" t="s">
        <v>73</v>
      </c>
      <c r="AV94" s="9" t="s">
        <v>80</v>
      </c>
      <c r="AW94" s="9" t="s">
        <v>35</v>
      </c>
      <c r="AX94" s="9" t="s">
        <v>73</v>
      </c>
      <c r="AY94" s="211" t="s">
        <v>167</v>
      </c>
    </row>
    <row r="95" s="10" customFormat="1">
      <c r="B95" s="212"/>
      <c r="C95" s="213"/>
      <c r="D95" s="199" t="s">
        <v>171</v>
      </c>
      <c r="E95" s="214" t="s">
        <v>19</v>
      </c>
      <c r="F95" s="215" t="s">
        <v>533</v>
      </c>
      <c r="G95" s="213"/>
      <c r="H95" s="216">
        <v>3.5499999999999998</v>
      </c>
      <c r="I95" s="217"/>
      <c r="J95" s="213"/>
      <c r="K95" s="213"/>
      <c r="L95" s="218"/>
      <c r="M95" s="219"/>
      <c r="N95" s="220"/>
      <c r="O95" s="220"/>
      <c r="P95" s="220"/>
      <c r="Q95" s="220"/>
      <c r="R95" s="220"/>
      <c r="S95" s="220"/>
      <c r="T95" s="221"/>
      <c r="AT95" s="222" t="s">
        <v>171</v>
      </c>
      <c r="AU95" s="222" t="s">
        <v>73</v>
      </c>
      <c r="AV95" s="10" t="s">
        <v>82</v>
      </c>
      <c r="AW95" s="10" t="s">
        <v>35</v>
      </c>
      <c r="AX95" s="10" t="s">
        <v>80</v>
      </c>
      <c r="AY95" s="222" t="s">
        <v>167</v>
      </c>
    </row>
    <row r="96" s="1" customFormat="1" ht="56.25" customHeight="1">
      <c r="B96" s="38"/>
      <c r="C96" s="187" t="s">
        <v>82</v>
      </c>
      <c r="D96" s="187" t="s">
        <v>161</v>
      </c>
      <c r="E96" s="188" t="s">
        <v>455</v>
      </c>
      <c r="F96" s="189" t="s">
        <v>456</v>
      </c>
      <c r="G96" s="190" t="s">
        <v>213</v>
      </c>
      <c r="H96" s="191">
        <v>450</v>
      </c>
      <c r="I96" s="192"/>
      <c r="J96" s="193">
        <f>ROUND(I96*H96,2)</f>
        <v>0</v>
      </c>
      <c r="K96" s="189" t="s">
        <v>165</v>
      </c>
      <c r="L96" s="43"/>
      <c r="M96" s="194" t="s">
        <v>19</v>
      </c>
      <c r="N96" s="195" t="s">
        <v>44</v>
      </c>
      <c r="O96" s="79"/>
      <c r="P96" s="196">
        <f>O96*H96</f>
        <v>0</v>
      </c>
      <c r="Q96" s="196">
        <v>0</v>
      </c>
      <c r="R96" s="196">
        <f>Q96*H96</f>
        <v>0</v>
      </c>
      <c r="S96" s="196">
        <v>0</v>
      </c>
      <c r="T96" s="197">
        <f>S96*H96</f>
        <v>0</v>
      </c>
      <c r="AR96" s="17" t="s">
        <v>166</v>
      </c>
      <c r="AT96" s="17" t="s">
        <v>161</v>
      </c>
      <c r="AU96" s="17" t="s">
        <v>73</v>
      </c>
      <c r="AY96" s="17" t="s">
        <v>167</v>
      </c>
      <c r="BE96" s="198">
        <f>IF(N96="základní",J96,0)</f>
        <v>0</v>
      </c>
      <c r="BF96" s="198">
        <f>IF(N96="snížená",J96,0)</f>
        <v>0</v>
      </c>
      <c r="BG96" s="198">
        <f>IF(N96="zákl. přenesená",J96,0)</f>
        <v>0</v>
      </c>
      <c r="BH96" s="198">
        <f>IF(N96="sníž. přenesená",J96,0)</f>
        <v>0</v>
      </c>
      <c r="BI96" s="198">
        <f>IF(N96="nulová",J96,0)</f>
        <v>0</v>
      </c>
      <c r="BJ96" s="17" t="s">
        <v>80</v>
      </c>
      <c r="BK96" s="198">
        <f>ROUND(I96*H96,2)</f>
        <v>0</v>
      </c>
      <c r="BL96" s="17" t="s">
        <v>166</v>
      </c>
      <c r="BM96" s="17" t="s">
        <v>534</v>
      </c>
    </row>
    <row r="97" s="1" customFormat="1">
      <c r="B97" s="38"/>
      <c r="C97" s="39"/>
      <c r="D97" s="199" t="s">
        <v>169</v>
      </c>
      <c r="E97" s="39"/>
      <c r="F97" s="200" t="s">
        <v>170</v>
      </c>
      <c r="G97" s="39"/>
      <c r="H97" s="39"/>
      <c r="I97" s="143"/>
      <c r="J97" s="39"/>
      <c r="K97" s="39"/>
      <c r="L97" s="43"/>
      <c r="M97" s="201"/>
      <c r="N97" s="79"/>
      <c r="O97" s="79"/>
      <c r="P97" s="79"/>
      <c r="Q97" s="79"/>
      <c r="R97" s="79"/>
      <c r="S97" s="79"/>
      <c r="T97" s="80"/>
      <c r="AT97" s="17" t="s">
        <v>169</v>
      </c>
      <c r="AU97" s="17" t="s">
        <v>73</v>
      </c>
    </row>
    <row r="98" s="9" customFormat="1">
      <c r="B98" s="202"/>
      <c r="C98" s="203"/>
      <c r="D98" s="199" t="s">
        <v>171</v>
      </c>
      <c r="E98" s="204" t="s">
        <v>19</v>
      </c>
      <c r="F98" s="205" t="s">
        <v>532</v>
      </c>
      <c r="G98" s="203"/>
      <c r="H98" s="204" t="s">
        <v>19</v>
      </c>
      <c r="I98" s="206"/>
      <c r="J98" s="203"/>
      <c r="K98" s="203"/>
      <c r="L98" s="207"/>
      <c r="M98" s="208"/>
      <c r="N98" s="209"/>
      <c r="O98" s="209"/>
      <c r="P98" s="209"/>
      <c r="Q98" s="209"/>
      <c r="R98" s="209"/>
      <c r="S98" s="209"/>
      <c r="T98" s="210"/>
      <c r="AT98" s="211" t="s">
        <v>171</v>
      </c>
      <c r="AU98" s="211" t="s">
        <v>73</v>
      </c>
      <c r="AV98" s="9" t="s">
        <v>80</v>
      </c>
      <c r="AW98" s="9" t="s">
        <v>35</v>
      </c>
      <c r="AX98" s="9" t="s">
        <v>73</v>
      </c>
      <c r="AY98" s="211" t="s">
        <v>167</v>
      </c>
    </row>
    <row r="99" s="10" customFormat="1">
      <c r="B99" s="212"/>
      <c r="C99" s="213"/>
      <c r="D99" s="199" t="s">
        <v>171</v>
      </c>
      <c r="E99" s="214" t="s">
        <v>19</v>
      </c>
      <c r="F99" s="215" t="s">
        <v>535</v>
      </c>
      <c r="G99" s="213"/>
      <c r="H99" s="216">
        <v>450</v>
      </c>
      <c r="I99" s="217"/>
      <c r="J99" s="213"/>
      <c r="K99" s="213"/>
      <c r="L99" s="218"/>
      <c r="M99" s="219"/>
      <c r="N99" s="220"/>
      <c r="O99" s="220"/>
      <c r="P99" s="220"/>
      <c r="Q99" s="220"/>
      <c r="R99" s="220"/>
      <c r="S99" s="220"/>
      <c r="T99" s="221"/>
      <c r="AT99" s="222" t="s">
        <v>171</v>
      </c>
      <c r="AU99" s="222" t="s">
        <v>73</v>
      </c>
      <c r="AV99" s="10" t="s">
        <v>82</v>
      </c>
      <c r="AW99" s="10" t="s">
        <v>35</v>
      </c>
      <c r="AX99" s="10" t="s">
        <v>80</v>
      </c>
      <c r="AY99" s="222" t="s">
        <v>167</v>
      </c>
    </row>
    <row r="100" s="1" customFormat="1" ht="22.5" customHeight="1">
      <c r="B100" s="38"/>
      <c r="C100" s="187" t="s">
        <v>89</v>
      </c>
      <c r="D100" s="187" t="s">
        <v>161</v>
      </c>
      <c r="E100" s="188" t="s">
        <v>185</v>
      </c>
      <c r="F100" s="189" t="s">
        <v>186</v>
      </c>
      <c r="G100" s="190" t="s">
        <v>164</v>
      </c>
      <c r="H100" s="191">
        <v>3.5499999999999998</v>
      </c>
      <c r="I100" s="192"/>
      <c r="J100" s="193">
        <f>ROUND(I100*H100,2)</f>
        <v>0</v>
      </c>
      <c r="K100" s="189" t="s">
        <v>165</v>
      </c>
      <c r="L100" s="43"/>
      <c r="M100" s="194" t="s">
        <v>19</v>
      </c>
      <c r="N100" s="195" t="s">
        <v>44</v>
      </c>
      <c r="O100" s="79"/>
      <c r="P100" s="196">
        <f>O100*H100</f>
        <v>0</v>
      </c>
      <c r="Q100" s="196">
        <v>0</v>
      </c>
      <c r="R100" s="196">
        <f>Q100*H100</f>
        <v>0</v>
      </c>
      <c r="S100" s="196">
        <v>0</v>
      </c>
      <c r="T100" s="197">
        <f>S100*H100</f>
        <v>0</v>
      </c>
      <c r="AR100" s="17" t="s">
        <v>166</v>
      </c>
      <c r="AT100" s="17" t="s">
        <v>161</v>
      </c>
      <c r="AU100" s="17" t="s">
        <v>73</v>
      </c>
      <c r="AY100" s="17" t="s">
        <v>167</v>
      </c>
      <c r="BE100" s="198">
        <f>IF(N100="základní",J100,0)</f>
        <v>0</v>
      </c>
      <c r="BF100" s="198">
        <f>IF(N100="snížená",J100,0)</f>
        <v>0</v>
      </c>
      <c r="BG100" s="198">
        <f>IF(N100="zákl. přenesená",J100,0)</f>
        <v>0</v>
      </c>
      <c r="BH100" s="198">
        <f>IF(N100="sníž. přenesená",J100,0)</f>
        <v>0</v>
      </c>
      <c r="BI100" s="198">
        <f>IF(N100="nulová",J100,0)</f>
        <v>0</v>
      </c>
      <c r="BJ100" s="17" t="s">
        <v>80</v>
      </c>
      <c r="BK100" s="198">
        <f>ROUND(I100*H100,2)</f>
        <v>0</v>
      </c>
      <c r="BL100" s="17" t="s">
        <v>166</v>
      </c>
      <c r="BM100" s="17" t="s">
        <v>536</v>
      </c>
    </row>
    <row r="101" s="1" customFormat="1">
      <c r="B101" s="38"/>
      <c r="C101" s="39"/>
      <c r="D101" s="199" t="s">
        <v>169</v>
      </c>
      <c r="E101" s="39"/>
      <c r="F101" s="200" t="s">
        <v>188</v>
      </c>
      <c r="G101" s="39"/>
      <c r="H101" s="39"/>
      <c r="I101" s="143"/>
      <c r="J101" s="39"/>
      <c r="K101" s="39"/>
      <c r="L101" s="43"/>
      <c r="M101" s="201"/>
      <c r="N101" s="79"/>
      <c r="O101" s="79"/>
      <c r="P101" s="79"/>
      <c r="Q101" s="79"/>
      <c r="R101" s="79"/>
      <c r="S101" s="79"/>
      <c r="T101" s="80"/>
      <c r="AT101" s="17" t="s">
        <v>169</v>
      </c>
      <c r="AU101" s="17" t="s">
        <v>73</v>
      </c>
    </row>
    <row r="102" s="1" customFormat="1" ht="22.5" customHeight="1">
      <c r="B102" s="38"/>
      <c r="C102" s="187" t="s">
        <v>166</v>
      </c>
      <c r="D102" s="187" t="s">
        <v>161</v>
      </c>
      <c r="E102" s="188" t="s">
        <v>463</v>
      </c>
      <c r="F102" s="189" t="s">
        <v>464</v>
      </c>
      <c r="G102" s="190" t="s">
        <v>213</v>
      </c>
      <c r="H102" s="191">
        <v>450</v>
      </c>
      <c r="I102" s="192"/>
      <c r="J102" s="193">
        <f>ROUND(I102*H102,2)</f>
        <v>0</v>
      </c>
      <c r="K102" s="189" t="s">
        <v>165</v>
      </c>
      <c r="L102" s="43"/>
      <c r="M102" s="194" t="s">
        <v>19</v>
      </c>
      <c r="N102" s="195" t="s">
        <v>44</v>
      </c>
      <c r="O102" s="79"/>
      <c r="P102" s="196">
        <f>O102*H102</f>
        <v>0</v>
      </c>
      <c r="Q102" s="196">
        <v>0</v>
      </c>
      <c r="R102" s="196">
        <f>Q102*H102</f>
        <v>0</v>
      </c>
      <c r="S102" s="196">
        <v>0</v>
      </c>
      <c r="T102" s="197">
        <f>S102*H102</f>
        <v>0</v>
      </c>
      <c r="AR102" s="17" t="s">
        <v>166</v>
      </c>
      <c r="AT102" s="17" t="s">
        <v>161</v>
      </c>
      <c r="AU102" s="17" t="s">
        <v>73</v>
      </c>
      <c r="AY102" s="17" t="s">
        <v>167</v>
      </c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17" t="s">
        <v>80</v>
      </c>
      <c r="BK102" s="198">
        <f>ROUND(I102*H102,2)</f>
        <v>0</v>
      </c>
      <c r="BL102" s="17" t="s">
        <v>166</v>
      </c>
      <c r="BM102" s="17" t="s">
        <v>537</v>
      </c>
    </row>
    <row r="103" s="1" customFormat="1">
      <c r="B103" s="38"/>
      <c r="C103" s="39"/>
      <c r="D103" s="199" t="s">
        <v>169</v>
      </c>
      <c r="E103" s="39"/>
      <c r="F103" s="200" t="s">
        <v>188</v>
      </c>
      <c r="G103" s="39"/>
      <c r="H103" s="39"/>
      <c r="I103" s="143"/>
      <c r="J103" s="39"/>
      <c r="K103" s="39"/>
      <c r="L103" s="43"/>
      <c r="M103" s="201"/>
      <c r="N103" s="79"/>
      <c r="O103" s="79"/>
      <c r="P103" s="79"/>
      <c r="Q103" s="79"/>
      <c r="R103" s="79"/>
      <c r="S103" s="79"/>
      <c r="T103" s="80"/>
      <c r="AT103" s="17" t="s">
        <v>169</v>
      </c>
      <c r="AU103" s="17" t="s">
        <v>73</v>
      </c>
    </row>
    <row r="104" s="1" customFormat="1" ht="33.75" customHeight="1">
      <c r="B104" s="38"/>
      <c r="C104" s="187" t="s">
        <v>205</v>
      </c>
      <c r="D104" s="187" t="s">
        <v>161</v>
      </c>
      <c r="E104" s="188" t="s">
        <v>190</v>
      </c>
      <c r="F104" s="189" t="s">
        <v>191</v>
      </c>
      <c r="G104" s="190" t="s">
        <v>192</v>
      </c>
      <c r="H104" s="191">
        <v>363</v>
      </c>
      <c r="I104" s="192"/>
      <c r="J104" s="193">
        <f>ROUND(I104*H104,2)</f>
        <v>0</v>
      </c>
      <c r="K104" s="189" t="s">
        <v>165</v>
      </c>
      <c r="L104" s="43"/>
      <c r="M104" s="194" t="s">
        <v>19</v>
      </c>
      <c r="N104" s="195" t="s">
        <v>44</v>
      </c>
      <c r="O104" s="79"/>
      <c r="P104" s="196">
        <f>O104*H104</f>
        <v>0</v>
      </c>
      <c r="Q104" s="196">
        <v>0</v>
      </c>
      <c r="R104" s="196">
        <f>Q104*H104</f>
        <v>0</v>
      </c>
      <c r="S104" s="196">
        <v>0</v>
      </c>
      <c r="T104" s="197">
        <f>S104*H104</f>
        <v>0</v>
      </c>
      <c r="AR104" s="17" t="s">
        <v>166</v>
      </c>
      <c r="AT104" s="17" t="s">
        <v>161</v>
      </c>
      <c r="AU104" s="17" t="s">
        <v>73</v>
      </c>
      <c r="AY104" s="17" t="s">
        <v>167</v>
      </c>
      <c r="BE104" s="198">
        <f>IF(N104="základní",J104,0)</f>
        <v>0</v>
      </c>
      <c r="BF104" s="198">
        <f>IF(N104="snížená",J104,0)</f>
        <v>0</v>
      </c>
      <c r="BG104" s="198">
        <f>IF(N104="zákl. přenesená",J104,0)</f>
        <v>0</v>
      </c>
      <c r="BH104" s="198">
        <f>IF(N104="sníž. přenesená",J104,0)</f>
        <v>0</v>
      </c>
      <c r="BI104" s="198">
        <f>IF(N104="nulová",J104,0)</f>
        <v>0</v>
      </c>
      <c r="BJ104" s="17" t="s">
        <v>80</v>
      </c>
      <c r="BK104" s="198">
        <f>ROUND(I104*H104,2)</f>
        <v>0</v>
      </c>
      <c r="BL104" s="17" t="s">
        <v>166</v>
      </c>
      <c r="BM104" s="17" t="s">
        <v>538</v>
      </c>
    </row>
    <row r="105" s="1" customFormat="1">
      <c r="B105" s="38"/>
      <c r="C105" s="39"/>
      <c r="D105" s="199" t="s">
        <v>169</v>
      </c>
      <c r="E105" s="39"/>
      <c r="F105" s="200" t="s">
        <v>194</v>
      </c>
      <c r="G105" s="39"/>
      <c r="H105" s="39"/>
      <c r="I105" s="143"/>
      <c r="J105" s="39"/>
      <c r="K105" s="39"/>
      <c r="L105" s="43"/>
      <c r="M105" s="201"/>
      <c r="N105" s="79"/>
      <c r="O105" s="79"/>
      <c r="P105" s="79"/>
      <c r="Q105" s="79"/>
      <c r="R105" s="79"/>
      <c r="S105" s="79"/>
      <c r="T105" s="80"/>
      <c r="AT105" s="17" t="s">
        <v>169</v>
      </c>
      <c r="AU105" s="17" t="s">
        <v>73</v>
      </c>
    </row>
    <row r="106" s="9" customFormat="1">
      <c r="B106" s="202"/>
      <c r="C106" s="203"/>
      <c r="D106" s="199" t="s">
        <v>171</v>
      </c>
      <c r="E106" s="204" t="s">
        <v>19</v>
      </c>
      <c r="F106" s="205" t="s">
        <v>532</v>
      </c>
      <c r="G106" s="203"/>
      <c r="H106" s="204" t="s">
        <v>19</v>
      </c>
      <c r="I106" s="206"/>
      <c r="J106" s="203"/>
      <c r="K106" s="203"/>
      <c r="L106" s="207"/>
      <c r="M106" s="208"/>
      <c r="N106" s="209"/>
      <c r="O106" s="209"/>
      <c r="P106" s="209"/>
      <c r="Q106" s="209"/>
      <c r="R106" s="209"/>
      <c r="S106" s="209"/>
      <c r="T106" s="210"/>
      <c r="AT106" s="211" t="s">
        <v>171</v>
      </c>
      <c r="AU106" s="211" t="s">
        <v>73</v>
      </c>
      <c r="AV106" s="9" t="s">
        <v>80</v>
      </c>
      <c r="AW106" s="9" t="s">
        <v>35</v>
      </c>
      <c r="AX106" s="9" t="s">
        <v>73</v>
      </c>
      <c r="AY106" s="211" t="s">
        <v>167</v>
      </c>
    </row>
    <row r="107" s="10" customFormat="1">
      <c r="B107" s="212"/>
      <c r="C107" s="213"/>
      <c r="D107" s="199" t="s">
        <v>171</v>
      </c>
      <c r="E107" s="214" t="s">
        <v>19</v>
      </c>
      <c r="F107" s="215" t="s">
        <v>539</v>
      </c>
      <c r="G107" s="213"/>
      <c r="H107" s="216">
        <v>363</v>
      </c>
      <c r="I107" s="217"/>
      <c r="J107" s="213"/>
      <c r="K107" s="213"/>
      <c r="L107" s="218"/>
      <c r="M107" s="219"/>
      <c r="N107" s="220"/>
      <c r="O107" s="220"/>
      <c r="P107" s="220"/>
      <c r="Q107" s="220"/>
      <c r="R107" s="220"/>
      <c r="S107" s="220"/>
      <c r="T107" s="221"/>
      <c r="AT107" s="222" t="s">
        <v>171</v>
      </c>
      <c r="AU107" s="222" t="s">
        <v>73</v>
      </c>
      <c r="AV107" s="10" t="s">
        <v>82</v>
      </c>
      <c r="AW107" s="10" t="s">
        <v>35</v>
      </c>
      <c r="AX107" s="10" t="s">
        <v>80</v>
      </c>
      <c r="AY107" s="222" t="s">
        <v>167</v>
      </c>
    </row>
    <row r="108" s="1" customFormat="1" ht="22.5" customHeight="1">
      <c r="B108" s="38"/>
      <c r="C108" s="234" t="s">
        <v>210</v>
      </c>
      <c r="D108" s="234" t="s">
        <v>197</v>
      </c>
      <c r="E108" s="235" t="s">
        <v>198</v>
      </c>
      <c r="F108" s="236" t="s">
        <v>199</v>
      </c>
      <c r="G108" s="237" t="s">
        <v>200</v>
      </c>
      <c r="H108" s="238">
        <v>580.79999999999995</v>
      </c>
      <c r="I108" s="239"/>
      <c r="J108" s="240">
        <f>ROUND(I108*H108,2)</f>
        <v>0</v>
      </c>
      <c r="K108" s="236" t="s">
        <v>165</v>
      </c>
      <c r="L108" s="241"/>
      <c r="M108" s="242" t="s">
        <v>19</v>
      </c>
      <c r="N108" s="243" t="s">
        <v>44</v>
      </c>
      <c r="O108" s="79"/>
      <c r="P108" s="196">
        <f>O108*H108</f>
        <v>0</v>
      </c>
      <c r="Q108" s="196">
        <v>1</v>
      </c>
      <c r="R108" s="196">
        <f>Q108*H108</f>
        <v>580.79999999999995</v>
      </c>
      <c r="S108" s="196">
        <v>0</v>
      </c>
      <c r="T108" s="197">
        <f>S108*H108</f>
        <v>0</v>
      </c>
      <c r="AR108" s="17" t="s">
        <v>201</v>
      </c>
      <c r="AT108" s="17" t="s">
        <v>197</v>
      </c>
      <c r="AU108" s="17" t="s">
        <v>73</v>
      </c>
      <c r="AY108" s="17" t="s">
        <v>167</v>
      </c>
      <c r="BE108" s="198">
        <f>IF(N108="základní",J108,0)</f>
        <v>0</v>
      </c>
      <c r="BF108" s="198">
        <f>IF(N108="snížená",J108,0)</f>
        <v>0</v>
      </c>
      <c r="BG108" s="198">
        <f>IF(N108="zákl. přenesená",J108,0)</f>
        <v>0</v>
      </c>
      <c r="BH108" s="198">
        <f>IF(N108="sníž. přenesená",J108,0)</f>
        <v>0</v>
      </c>
      <c r="BI108" s="198">
        <f>IF(N108="nulová",J108,0)</f>
        <v>0</v>
      </c>
      <c r="BJ108" s="17" t="s">
        <v>80</v>
      </c>
      <c r="BK108" s="198">
        <f>ROUND(I108*H108,2)</f>
        <v>0</v>
      </c>
      <c r="BL108" s="17" t="s">
        <v>166</v>
      </c>
      <c r="BM108" s="17" t="s">
        <v>540</v>
      </c>
    </row>
    <row r="109" s="10" customFormat="1">
      <c r="B109" s="212"/>
      <c r="C109" s="213"/>
      <c r="D109" s="199" t="s">
        <v>171</v>
      </c>
      <c r="E109" s="214" t="s">
        <v>19</v>
      </c>
      <c r="F109" s="215" t="s">
        <v>541</v>
      </c>
      <c r="G109" s="213"/>
      <c r="H109" s="216">
        <v>580.79999999999995</v>
      </c>
      <c r="I109" s="217"/>
      <c r="J109" s="213"/>
      <c r="K109" s="213"/>
      <c r="L109" s="218"/>
      <c r="M109" s="219"/>
      <c r="N109" s="220"/>
      <c r="O109" s="220"/>
      <c r="P109" s="220"/>
      <c r="Q109" s="220"/>
      <c r="R109" s="220"/>
      <c r="S109" s="220"/>
      <c r="T109" s="221"/>
      <c r="AT109" s="222" t="s">
        <v>171</v>
      </c>
      <c r="AU109" s="222" t="s">
        <v>73</v>
      </c>
      <c r="AV109" s="10" t="s">
        <v>82</v>
      </c>
      <c r="AW109" s="10" t="s">
        <v>35</v>
      </c>
      <c r="AX109" s="10" t="s">
        <v>80</v>
      </c>
      <c r="AY109" s="222" t="s">
        <v>167</v>
      </c>
    </row>
    <row r="110" s="1" customFormat="1" ht="90" customHeight="1">
      <c r="B110" s="38"/>
      <c r="C110" s="187" t="s">
        <v>217</v>
      </c>
      <c r="D110" s="187" t="s">
        <v>161</v>
      </c>
      <c r="E110" s="188" t="s">
        <v>206</v>
      </c>
      <c r="F110" s="189" t="s">
        <v>207</v>
      </c>
      <c r="G110" s="190" t="s">
        <v>200</v>
      </c>
      <c r="H110" s="191">
        <v>580.79999999999995</v>
      </c>
      <c r="I110" s="192"/>
      <c r="J110" s="193">
        <f>ROUND(I110*H110,2)</f>
        <v>0</v>
      </c>
      <c r="K110" s="189" t="s">
        <v>165</v>
      </c>
      <c r="L110" s="43"/>
      <c r="M110" s="194" t="s">
        <v>19</v>
      </c>
      <c r="N110" s="195" t="s">
        <v>44</v>
      </c>
      <c r="O110" s="79"/>
      <c r="P110" s="196">
        <f>O110*H110</f>
        <v>0</v>
      </c>
      <c r="Q110" s="196">
        <v>0</v>
      </c>
      <c r="R110" s="196">
        <f>Q110*H110</f>
        <v>0</v>
      </c>
      <c r="S110" s="196">
        <v>0</v>
      </c>
      <c r="T110" s="197">
        <f>S110*H110</f>
        <v>0</v>
      </c>
      <c r="AR110" s="17" t="s">
        <v>166</v>
      </c>
      <c r="AT110" s="17" t="s">
        <v>161</v>
      </c>
      <c r="AU110" s="17" t="s">
        <v>73</v>
      </c>
      <c r="AY110" s="17" t="s">
        <v>167</v>
      </c>
      <c r="BE110" s="198">
        <f>IF(N110="základní",J110,0)</f>
        <v>0</v>
      </c>
      <c r="BF110" s="198">
        <f>IF(N110="snížená",J110,0)</f>
        <v>0</v>
      </c>
      <c r="BG110" s="198">
        <f>IF(N110="zákl. přenesená",J110,0)</f>
        <v>0</v>
      </c>
      <c r="BH110" s="198">
        <f>IF(N110="sníž. přenesená",J110,0)</f>
        <v>0</v>
      </c>
      <c r="BI110" s="198">
        <f>IF(N110="nulová",J110,0)</f>
        <v>0</v>
      </c>
      <c r="BJ110" s="17" t="s">
        <v>80</v>
      </c>
      <c r="BK110" s="198">
        <f>ROUND(I110*H110,2)</f>
        <v>0</v>
      </c>
      <c r="BL110" s="17" t="s">
        <v>166</v>
      </c>
      <c r="BM110" s="17" t="s">
        <v>542</v>
      </c>
    </row>
    <row r="111" s="1" customFormat="1">
      <c r="B111" s="38"/>
      <c r="C111" s="39"/>
      <c r="D111" s="199" t="s">
        <v>169</v>
      </c>
      <c r="E111" s="39"/>
      <c r="F111" s="200" t="s">
        <v>209</v>
      </c>
      <c r="G111" s="39"/>
      <c r="H111" s="39"/>
      <c r="I111" s="143"/>
      <c r="J111" s="39"/>
      <c r="K111" s="39"/>
      <c r="L111" s="43"/>
      <c r="M111" s="201"/>
      <c r="N111" s="79"/>
      <c r="O111" s="79"/>
      <c r="P111" s="79"/>
      <c r="Q111" s="79"/>
      <c r="R111" s="79"/>
      <c r="S111" s="79"/>
      <c r="T111" s="80"/>
      <c r="AT111" s="17" t="s">
        <v>169</v>
      </c>
      <c r="AU111" s="17" t="s">
        <v>73</v>
      </c>
    </row>
    <row r="112" s="1" customFormat="1" ht="22.5" customHeight="1">
      <c r="B112" s="38"/>
      <c r="C112" s="187" t="s">
        <v>201</v>
      </c>
      <c r="D112" s="187" t="s">
        <v>161</v>
      </c>
      <c r="E112" s="188" t="s">
        <v>211</v>
      </c>
      <c r="F112" s="189" t="s">
        <v>212</v>
      </c>
      <c r="G112" s="190" t="s">
        <v>213</v>
      </c>
      <c r="H112" s="191">
        <v>150</v>
      </c>
      <c r="I112" s="192"/>
      <c r="J112" s="193">
        <f>ROUND(I112*H112,2)</f>
        <v>0</v>
      </c>
      <c r="K112" s="189" t="s">
        <v>165</v>
      </c>
      <c r="L112" s="43"/>
      <c r="M112" s="194" t="s">
        <v>19</v>
      </c>
      <c r="N112" s="195" t="s">
        <v>44</v>
      </c>
      <c r="O112" s="79"/>
      <c r="P112" s="196">
        <f>O112*H112</f>
        <v>0</v>
      </c>
      <c r="Q112" s="196">
        <v>0</v>
      </c>
      <c r="R112" s="196">
        <f>Q112*H112</f>
        <v>0</v>
      </c>
      <c r="S112" s="196">
        <v>0</v>
      </c>
      <c r="T112" s="197">
        <f>S112*H112</f>
        <v>0</v>
      </c>
      <c r="AR112" s="17" t="s">
        <v>166</v>
      </c>
      <c r="AT112" s="17" t="s">
        <v>161</v>
      </c>
      <c r="AU112" s="17" t="s">
        <v>73</v>
      </c>
      <c r="AY112" s="17" t="s">
        <v>167</v>
      </c>
      <c r="BE112" s="198">
        <f>IF(N112="základní",J112,0)</f>
        <v>0</v>
      </c>
      <c r="BF112" s="198">
        <f>IF(N112="snížená",J112,0)</f>
        <v>0</v>
      </c>
      <c r="BG112" s="198">
        <f>IF(N112="zákl. přenesená",J112,0)</f>
        <v>0</v>
      </c>
      <c r="BH112" s="198">
        <f>IF(N112="sníž. přenesená",J112,0)</f>
        <v>0</v>
      </c>
      <c r="BI112" s="198">
        <f>IF(N112="nulová",J112,0)</f>
        <v>0</v>
      </c>
      <c r="BJ112" s="17" t="s">
        <v>80</v>
      </c>
      <c r="BK112" s="198">
        <f>ROUND(I112*H112,2)</f>
        <v>0</v>
      </c>
      <c r="BL112" s="17" t="s">
        <v>166</v>
      </c>
      <c r="BM112" s="17" t="s">
        <v>543</v>
      </c>
    </row>
    <row r="113" s="1" customFormat="1">
      <c r="B113" s="38"/>
      <c r="C113" s="39"/>
      <c r="D113" s="199" t="s">
        <v>169</v>
      </c>
      <c r="E113" s="39"/>
      <c r="F113" s="200" t="s">
        <v>215</v>
      </c>
      <c r="G113" s="39"/>
      <c r="H113" s="39"/>
      <c r="I113" s="143"/>
      <c r="J113" s="39"/>
      <c r="K113" s="39"/>
      <c r="L113" s="43"/>
      <c r="M113" s="201"/>
      <c r="N113" s="79"/>
      <c r="O113" s="79"/>
      <c r="P113" s="79"/>
      <c r="Q113" s="79"/>
      <c r="R113" s="79"/>
      <c r="S113" s="79"/>
      <c r="T113" s="80"/>
      <c r="AT113" s="17" t="s">
        <v>169</v>
      </c>
      <c r="AU113" s="17" t="s">
        <v>73</v>
      </c>
    </row>
    <row r="114" s="1" customFormat="1" ht="22.5" customHeight="1">
      <c r="B114" s="38"/>
      <c r="C114" s="187" t="s">
        <v>228</v>
      </c>
      <c r="D114" s="187" t="s">
        <v>161</v>
      </c>
      <c r="E114" s="188" t="s">
        <v>484</v>
      </c>
      <c r="F114" s="189" t="s">
        <v>485</v>
      </c>
      <c r="G114" s="190" t="s">
        <v>213</v>
      </c>
      <c r="H114" s="191">
        <v>160</v>
      </c>
      <c r="I114" s="192"/>
      <c r="J114" s="193">
        <f>ROUND(I114*H114,2)</f>
        <v>0</v>
      </c>
      <c r="K114" s="189" t="s">
        <v>165</v>
      </c>
      <c r="L114" s="43"/>
      <c r="M114" s="194" t="s">
        <v>19</v>
      </c>
      <c r="N114" s="195" t="s">
        <v>44</v>
      </c>
      <c r="O114" s="79"/>
      <c r="P114" s="196">
        <f>O114*H114</f>
        <v>0</v>
      </c>
      <c r="Q114" s="196">
        <v>0</v>
      </c>
      <c r="R114" s="196">
        <f>Q114*H114</f>
        <v>0</v>
      </c>
      <c r="S114" s="196">
        <v>0</v>
      </c>
      <c r="T114" s="197">
        <f>S114*H114</f>
        <v>0</v>
      </c>
      <c r="AR114" s="17" t="s">
        <v>166</v>
      </c>
      <c r="AT114" s="17" t="s">
        <v>161</v>
      </c>
      <c r="AU114" s="17" t="s">
        <v>73</v>
      </c>
      <c r="AY114" s="17" t="s">
        <v>167</v>
      </c>
      <c r="BE114" s="198">
        <f>IF(N114="základní",J114,0)</f>
        <v>0</v>
      </c>
      <c r="BF114" s="198">
        <f>IF(N114="snížená",J114,0)</f>
        <v>0</v>
      </c>
      <c r="BG114" s="198">
        <f>IF(N114="zákl. přenesená",J114,0)</f>
        <v>0</v>
      </c>
      <c r="BH114" s="198">
        <f>IF(N114="sníž. přenesená",J114,0)</f>
        <v>0</v>
      </c>
      <c r="BI114" s="198">
        <f>IF(N114="nulová",J114,0)</f>
        <v>0</v>
      </c>
      <c r="BJ114" s="17" t="s">
        <v>80</v>
      </c>
      <c r="BK114" s="198">
        <f>ROUND(I114*H114,2)</f>
        <v>0</v>
      </c>
      <c r="BL114" s="17" t="s">
        <v>166</v>
      </c>
      <c r="BM114" s="17" t="s">
        <v>544</v>
      </c>
    </row>
    <row r="115" s="1" customFormat="1">
      <c r="B115" s="38"/>
      <c r="C115" s="39"/>
      <c r="D115" s="199" t="s">
        <v>169</v>
      </c>
      <c r="E115" s="39"/>
      <c r="F115" s="200" t="s">
        <v>487</v>
      </c>
      <c r="G115" s="39"/>
      <c r="H115" s="39"/>
      <c r="I115" s="143"/>
      <c r="J115" s="39"/>
      <c r="K115" s="39"/>
      <c r="L115" s="43"/>
      <c r="M115" s="201"/>
      <c r="N115" s="79"/>
      <c r="O115" s="79"/>
      <c r="P115" s="79"/>
      <c r="Q115" s="79"/>
      <c r="R115" s="79"/>
      <c r="S115" s="79"/>
      <c r="T115" s="80"/>
      <c r="AT115" s="17" t="s">
        <v>169</v>
      </c>
      <c r="AU115" s="17" t="s">
        <v>73</v>
      </c>
    </row>
    <row r="116" s="1" customFormat="1" ht="22.5" customHeight="1">
      <c r="B116" s="38"/>
      <c r="C116" s="187" t="s">
        <v>115</v>
      </c>
      <c r="D116" s="187" t="s">
        <v>161</v>
      </c>
      <c r="E116" s="188" t="s">
        <v>344</v>
      </c>
      <c r="F116" s="189" t="s">
        <v>345</v>
      </c>
      <c r="G116" s="190" t="s">
        <v>213</v>
      </c>
      <c r="H116" s="191">
        <v>10.800000000000001</v>
      </c>
      <c r="I116" s="192"/>
      <c r="J116" s="193">
        <f>ROUND(I116*H116,2)</f>
        <v>0</v>
      </c>
      <c r="K116" s="189" t="s">
        <v>165</v>
      </c>
      <c r="L116" s="43"/>
      <c r="M116" s="194" t="s">
        <v>19</v>
      </c>
      <c r="N116" s="195" t="s">
        <v>44</v>
      </c>
      <c r="O116" s="79"/>
      <c r="P116" s="196">
        <f>O116*H116</f>
        <v>0</v>
      </c>
      <c r="Q116" s="196">
        <v>0</v>
      </c>
      <c r="R116" s="196">
        <f>Q116*H116</f>
        <v>0</v>
      </c>
      <c r="S116" s="196">
        <v>0</v>
      </c>
      <c r="T116" s="197">
        <f>S116*H116</f>
        <v>0</v>
      </c>
      <c r="AR116" s="17" t="s">
        <v>166</v>
      </c>
      <c r="AT116" s="17" t="s">
        <v>161</v>
      </c>
      <c r="AU116" s="17" t="s">
        <v>73</v>
      </c>
      <c r="AY116" s="17" t="s">
        <v>167</v>
      </c>
      <c r="BE116" s="198">
        <f>IF(N116="základní",J116,0)</f>
        <v>0</v>
      </c>
      <c r="BF116" s="198">
        <f>IF(N116="snížená",J116,0)</f>
        <v>0</v>
      </c>
      <c r="BG116" s="198">
        <f>IF(N116="zákl. přenesená",J116,0)</f>
        <v>0</v>
      </c>
      <c r="BH116" s="198">
        <f>IF(N116="sníž. přenesená",J116,0)</f>
        <v>0</v>
      </c>
      <c r="BI116" s="198">
        <f>IF(N116="nulová",J116,0)</f>
        <v>0</v>
      </c>
      <c r="BJ116" s="17" t="s">
        <v>80</v>
      </c>
      <c r="BK116" s="198">
        <f>ROUND(I116*H116,2)</f>
        <v>0</v>
      </c>
      <c r="BL116" s="17" t="s">
        <v>166</v>
      </c>
      <c r="BM116" s="17" t="s">
        <v>545</v>
      </c>
    </row>
    <row r="117" s="1" customFormat="1">
      <c r="B117" s="38"/>
      <c r="C117" s="39"/>
      <c r="D117" s="199" t="s">
        <v>169</v>
      </c>
      <c r="E117" s="39"/>
      <c r="F117" s="200" t="s">
        <v>347</v>
      </c>
      <c r="G117" s="39"/>
      <c r="H117" s="39"/>
      <c r="I117" s="143"/>
      <c r="J117" s="39"/>
      <c r="K117" s="39"/>
      <c r="L117" s="43"/>
      <c r="M117" s="201"/>
      <c r="N117" s="79"/>
      <c r="O117" s="79"/>
      <c r="P117" s="79"/>
      <c r="Q117" s="79"/>
      <c r="R117" s="79"/>
      <c r="S117" s="79"/>
      <c r="T117" s="80"/>
      <c r="AT117" s="17" t="s">
        <v>169</v>
      </c>
      <c r="AU117" s="17" t="s">
        <v>73</v>
      </c>
    </row>
    <row r="118" s="9" customFormat="1">
      <c r="B118" s="202"/>
      <c r="C118" s="203"/>
      <c r="D118" s="199" t="s">
        <v>171</v>
      </c>
      <c r="E118" s="204" t="s">
        <v>19</v>
      </c>
      <c r="F118" s="205" t="s">
        <v>546</v>
      </c>
      <c r="G118" s="203"/>
      <c r="H118" s="204" t="s">
        <v>19</v>
      </c>
      <c r="I118" s="206"/>
      <c r="J118" s="203"/>
      <c r="K118" s="203"/>
      <c r="L118" s="207"/>
      <c r="M118" s="208"/>
      <c r="N118" s="209"/>
      <c r="O118" s="209"/>
      <c r="P118" s="209"/>
      <c r="Q118" s="209"/>
      <c r="R118" s="209"/>
      <c r="S118" s="209"/>
      <c r="T118" s="210"/>
      <c r="AT118" s="211" t="s">
        <v>171</v>
      </c>
      <c r="AU118" s="211" t="s">
        <v>73</v>
      </c>
      <c r="AV118" s="9" t="s">
        <v>80</v>
      </c>
      <c r="AW118" s="9" t="s">
        <v>35</v>
      </c>
      <c r="AX118" s="9" t="s">
        <v>73</v>
      </c>
      <c r="AY118" s="211" t="s">
        <v>167</v>
      </c>
    </row>
    <row r="119" s="10" customFormat="1">
      <c r="B119" s="212"/>
      <c r="C119" s="213"/>
      <c r="D119" s="199" t="s">
        <v>171</v>
      </c>
      <c r="E119" s="214" t="s">
        <v>19</v>
      </c>
      <c r="F119" s="215" t="s">
        <v>547</v>
      </c>
      <c r="G119" s="213"/>
      <c r="H119" s="216">
        <v>10.800000000000001</v>
      </c>
      <c r="I119" s="217"/>
      <c r="J119" s="213"/>
      <c r="K119" s="213"/>
      <c r="L119" s="218"/>
      <c r="M119" s="219"/>
      <c r="N119" s="220"/>
      <c r="O119" s="220"/>
      <c r="P119" s="220"/>
      <c r="Q119" s="220"/>
      <c r="R119" s="220"/>
      <c r="S119" s="220"/>
      <c r="T119" s="221"/>
      <c r="AT119" s="222" t="s">
        <v>171</v>
      </c>
      <c r="AU119" s="222" t="s">
        <v>73</v>
      </c>
      <c r="AV119" s="10" t="s">
        <v>82</v>
      </c>
      <c r="AW119" s="10" t="s">
        <v>35</v>
      </c>
      <c r="AX119" s="10" t="s">
        <v>80</v>
      </c>
      <c r="AY119" s="222" t="s">
        <v>167</v>
      </c>
    </row>
    <row r="120" s="1" customFormat="1" ht="22.5" customHeight="1">
      <c r="B120" s="38"/>
      <c r="C120" s="187" t="s">
        <v>238</v>
      </c>
      <c r="D120" s="187" t="s">
        <v>161</v>
      </c>
      <c r="E120" s="188" t="s">
        <v>356</v>
      </c>
      <c r="F120" s="189" t="s">
        <v>357</v>
      </c>
      <c r="G120" s="190" t="s">
        <v>213</v>
      </c>
      <c r="H120" s="191">
        <v>10.800000000000001</v>
      </c>
      <c r="I120" s="192"/>
      <c r="J120" s="193">
        <f>ROUND(I120*H120,2)</f>
        <v>0</v>
      </c>
      <c r="K120" s="189" t="s">
        <v>165</v>
      </c>
      <c r="L120" s="43"/>
      <c r="M120" s="194" t="s">
        <v>19</v>
      </c>
      <c r="N120" s="195" t="s">
        <v>44</v>
      </c>
      <c r="O120" s="79"/>
      <c r="P120" s="196">
        <f>O120*H120</f>
        <v>0</v>
      </c>
      <c r="Q120" s="196">
        <v>0</v>
      </c>
      <c r="R120" s="196">
        <f>Q120*H120</f>
        <v>0</v>
      </c>
      <c r="S120" s="196">
        <v>0</v>
      </c>
      <c r="T120" s="197">
        <f>S120*H120</f>
        <v>0</v>
      </c>
      <c r="AR120" s="17" t="s">
        <v>166</v>
      </c>
      <c r="AT120" s="17" t="s">
        <v>161</v>
      </c>
      <c r="AU120" s="17" t="s">
        <v>73</v>
      </c>
      <c r="AY120" s="17" t="s">
        <v>167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17" t="s">
        <v>80</v>
      </c>
      <c r="BK120" s="198">
        <f>ROUND(I120*H120,2)</f>
        <v>0</v>
      </c>
      <c r="BL120" s="17" t="s">
        <v>166</v>
      </c>
      <c r="BM120" s="17" t="s">
        <v>548</v>
      </c>
    </row>
    <row r="121" s="1" customFormat="1">
      <c r="B121" s="38"/>
      <c r="C121" s="39"/>
      <c r="D121" s="199" t="s">
        <v>169</v>
      </c>
      <c r="E121" s="39"/>
      <c r="F121" s="200" t="s">
        <v>227</v>
      </c>
      <c r="G121" s="39"/>
      <c r="H121" s="39"/>
      <c r="I121" s="143"/>
      <c r="J121" s="39"/>
      <c r="K121" s="39"/>
      <c r="L121" s="43"/>
      <c r="M121" s="201"/>
      <c r="N121" s="79"/>
      <c r="O121" s="79"/>
      <c r="P121" s="79"/>
      <c r="Q121" s="79"/>
      <c r="R121" s="79"/>
      <c r="S121" s="79"/>
      <c r="T121" s="80"/>
      <c r="AT121" s="17" t="s">
        <v>169</v>
      </c>
      <c r="AU121" s="17" t="s">
        <v>73</v>
      </c>
    </row>
    <row r="122" s="9" customFormat="1">
      <c r="B122" s="202"/>
      <c r="C122" s="203"/>
      <c r="D122" s="199" t="s">
        <v>171</v>
      </c>
      <c r="E122" s="204" t="s">
        <v>19</v>
      </c>
      <c r="F122" s="205" t="s">
        <v>546</v>
      </c>
      <c r="G122" s="203"/>
      <c r="H122" s="204" t="s">
        <v>19</v>
      </c>
      <c r="I122" s="206"/>
      <c r="J122" s="203"/>
      <c r="K122" s="203"/>
      <c r="L122" s="207"/>
      <c r="M122" s="208"/>
      <c r="N122" s="209"/>
      <c r="O122" s="209"/>
      <c r="P122" s="209"/>
      <c r="Q122" s="209"/>
      <c r="R122" s="209"/>
      <c r="S122" s="209"/>
      <c r="T122" s="210"/>
      <c r="AT122" s="211" t="s">
        <v>171</v>
      </c>
      <c r="AU122" s="211" t="s">
        <v>73</v>
      </c>
      <c r="AV122" s="9" t="s">
        <v>80</v>
      </c>
      <c r="AW122" s="9" t="s">
        <v>35</v>
      </c>
      <c r="AX122" s="9" t="s">
        <v>73</v>
      </c>
      <c r="AY122" s="211" t="s">
        <v>167</v>
      </c>
    </row>
    <row r="123" s="10" customFormat="1">
      <c r="B123" s="212"/>
      <c r="C123" s="213"/>
      <c r="D123" s="199" t="s">
        <v>171</v>
      </c>
      <c r="E123" s="214" t="s">
        <v>19</v>
      </c>
      <c r="F123" s="215" t="s">
        <v>547</v>
      </c>
      <c r="G123" s="213"/>
      <c r="H123" s="216">
        <v>10.800000000000001</v>
      </c>
      <c r="I123" s="217"/>
      <c r="J123" s="213"/>
      <c r="K123" s="213"/>
      <c r="L123" s="218"/>
      <c r="M123" s="219"/>
      <c r="N123" s="220"/>
      <c r="O123" s="220"/>
      <c r="P123" s="220"/>
      <c r="Q123" s="220"/>
      <c r="R123" s="220"/>
      <c r="S123" s="220"/>
      <c r="T123" s="221"/>
      <c r="AT123" s="222" t="s">
        <v>171</v>
      </c>
      <c r="AU123" s="222" t="s">
        <v>73</v>
      </c>
      <c r="AV123" s="10" t="s">
        <v>82</v>
      </c>
      <c r="AW123" s="10" t="s">
        <v>35</v>
      </c>
      <c r="AX123" s="10" t="s">
        <v>80</v>
      </c>
      <c r="AY123" s="222" t="s">
        <v>167</v>
      </c>
    </row>
    <row r="124" s="1" customFormat="1" ht="33.75" customHeight="1">
      <c r="B124" s="38"/>
      <c r="C124" s="187" t="s">
        <v>242</v>
      </c>
      <c r="D124" s="187" t="s">
        <v>161</v>
      </c>
      <c r="E124" s="188" t="s">
        <v>229</v>
      </c>
      <c r="F124" s="189" t="s">
        <v>230</v>
      </c>
      <c r="G124" s="190" t="s">
        <v>231</v>
      </c>
      <c r="H124" s="191">
        <v>46</v>
      </c>
      <c r="I124" s="192"/>
      <c r="J124" s="193">
        <f>ROUND(I124*H124,2)</f>
        <v>0</v>
      </c>
      <c r="K124" s="189" t="s">
        <v>165</v>
      </c>
      <c r="L124" s="43"/>
      <c r="M124" s="194" t="s">
        <v>19</v>
      </c>
      <c r="N124" s="195" t="s">
        <v>44</v>
      </c>
      <c r="O124" s="79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AR124" s="17" t="s">
        <v>166</v>
      </c>
      <c r="AT124" s="17" t="s">
        <v>161</v>
      </c>
      <c r="AU124" s="17" t="s">
        <v>73</v>
      </c>
      <c r="AY124" s="17" t="s">
        <v>167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7" t="s">
        <v>80</v>
      </c>
      <c r="BK124" s="198">
        <f>ROUND(I124*H124,2)</f>
        <v>0</v>
      </c>
      <c r="BL124" s="17" t="s">
        <v>166</v>
      </c>
      <c r="BM124" s="17" t="s">
        <v>549</v>
      </c>
    </row>
    <row r="125" s="1" customFormat="1">
      <c r="B125" s="38"/>
      <c r="C125" s="39"/>
      <c r="D125" s="199" t="s">
        <v>169</v>
      </c>
      <c r="E125" s="39"/>
      <c r="F125" s="200" t="s">
        <v>233</v>
      </c>
      <c r="G125" s="39"/>
      <c r="H125" s="39"/>
      <c r="I125" s="143"/>
      <c r="J125" s="39"/>
      <c r="K125" s="39"/>
      <c r="L125" s="43"/>
      <c r="M125" s="201"/>
      <c r="N125" s="79"/>
      <c r="O125" s="79"/>
      <c r="P125" s="79"/>
      <c r="Q125" s="79"/>
      <c r="R125" s="79"/>
      <c r="S125" s="79"/>
      <c r="T125" s="80"/>
      <c r="AT125" s="17" t="s">
        <v>169</v>
      </c>
      <c r="AU125" s="17" t="s">
        <v>73</v>
      </c>
    </row>
    <row r="126" s="1" customFormat="1" ht="22.5" customHeight="1">
      <c r="B126" s="38"/>
      <c r="C126" s="234" t="s">
        <v>298</v>
      </c>
      <c r="D126" s="234" t="s">
        <v>197</v>
      </c>
      <c r="E126" s="235" t="s">
        <v>234</v>
      </c>
      <c r="F126" s="236" t="s">
        <v>235</v>
      </c>
      <c r="G126" s="237" t="s">
        <v>236</v>
      </c>
      <c r="H126" s="238">
        <v>92</v>
      </c>
      <c r="I126" s="239"/>
      <c r="J126" s="240">
        <f>ROUND(I126*H126,2)</f>
        <v>0</v>
      </c>
      <c r="K126" s="236" t="s">
        <v>165</v>
      </c>
      <c r="L126" s="241"/>
      <c r="M126" s="242" t="s">
        <v>19</v>
      </c>
      <c r="N126" s="243" t="s">
        <v>44</v>
      </c>
      <c r="O126" s="79"/>
      <c r="P126" s="196">
        <f>O126*H126</f>
        <v>0</v>
      </c>
      <c r="Q126" s="196">
        <v>0.0010499999999999999</v>
      </c>
      <c r="R126" s="196">
        <f>Q126*H126</f>
        <v>0.096599999999999991</v>
      </c>
      <c r="S126" s="196">
        <v>0</v>
      </c>
      <c r="T126" s="197">
        <f>S126*H126</f>
        <v>0</v>
      </c>
      <c r="AR126" s="17" t="s">
        <v>201</v>
      </c>
      <c r="AT126" s="17" t="s">
        <v>197</v>
      </c>
      <c r="AU126" s="17" t="s">
        <v>73</v>
      </c>
      <c r="AY126" s="17" t="s">
        <v>167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7" t="s">
        <v>80</v>
      </c>
      <c r="BK126" s="198">
        <f>ROUND(I126*H126,2)</f>
        <v>0</v>
      </c>
      <c r="BL126" s="17" t="s">
        <v>166</v>
      </c>
      <c r="BM126" s="17" t="s">
        <v>550</v>
      </c>
    </row>
    <row r="127" s="1" customFormat="1" ht="22.5" customHeight="1">
      <c r="B127" s="38"/>
      <c r="C127" s="234" t="s">
        <v>306</v>
      </c>
      <c r="D127" s="234" t="s">
        <v>197</v>
      </c>
      <c r="E127" s="235" t="s">
        <v>239</v>
      </c>
      <c r="F127" s="236" t="s">
        <v>240</v>
      </c>
      <c r="G127" s="237" t="s">
        <v>236</v>
      </c>
      <c r="H127" s="238">
        <v>46</v>
      </c>
      <c r="I127" s="239"/>
      <c r="J127" s="240">
        <f>ROUND(I127*H127,2)</f>
        <v>0</v>
      </c>
      <c r="K127" s="236" t="s">
        <v>165</v>
      </c>
      <c r="L127" s="241"/>
      <c r="M127" s="247" t="s">
        <v>19</v>
      </c>
      <c r="N127" s="248" t="s">
        <v>44</v>
      </c>
      <c r="O127" s="249"/>
      <c r="P127" s="250">
        <f>O127*H127</f>
        <v>0</v>
      </c>
      <c r="Q127" s="250">
        <v>0.00018000000000000001</v>
      </c>
      <c r="R127" s="250">
        <f>Q127*H127</f>
        <v>0.0082800000000000009</v>
      </c>
      <c r="S127" s="250">
        <v>0</v>
      </c>
      <c r="T127" s="251">
        <f>S127*H127</f>
        <v>0</v>
      </c>
      <c r="AR127" s="17" t="s">
        <v>201</v>
      </c>
      <c r="AT127" s="17" t="s">
        <v>197</v>
      </c>
      <c r="AU127" s="17" t="s">
        <v>73</v>
      </c>
      <c r="AY127" s="17" t="s">
        <v>167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7" t="s">
        <v>80</v>
      </c>
      <c r="BK127" s="198">
        <f>ROUND(I127*H127,2)</f>
        <v>0</v>
      </c>
      <c r="BL127" s="17" t="s">
        <v>166</v>
      </c>
      <c r="BM127" s="17" t="s">
        <v>551</v>
      </c>
    </row>
    <row r="128" s="1" customFormat="1" ht="6.96" customHeight="1">
      <c r="B128" s="57"/>
      <c r="C128" s="58"/>
      <c r="D128" s="58"/>
      <c r="E128" s="58"/>
      <c r="F128" s="58"/>
      <c r="G128" s="58"/>
      <c r="H128" s="58"/>
      <c r="I128" s="167"/>
      <c r="J128" s="58"/>
      <c r="K128" s="58"/>
      <c r="L128" s="43"/>
    </row>
  </sheetData>
  <sheetProtection sheet="1" autoFilter="0" formatColumns="0" formatRows="0" objects="1" scenarios="1" spinCount="100000" saltValue="wiuJSV03/ZazskGh7yI7wzpZIK5Br9nex3kZPcl3jsPctW1PcHOyaEHYk3ZMrSoJcZypCkFAhY/7EgSQn5Ab+A==" hashValue="axGN2SvgmpdCdZicl8e2csghFQr5JqOnHRzAKX1FWAFvSkHfnGY0P/aZ/fJsL8kCOhyczwPvc3OVcbOOR8Ypug==" algorithmName="SHA-512" password="CC35"/>
  <autoFilter ref="C90:K127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7:H77"/>
    <mergeCell ref="E81:H81"/>
    <mergeCell ref="E79:H79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108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82</v>
      </c>
    </row>
    <row r="4" ht="24.96" customHeight="1">
      <c r="B4" s="20"/>
      <c r="D4" s="140" t="s">
        <v>137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Oprava geometrických parametrů koleje (OBLAST Č. 1)</v>
      </c>
      <c r="F7" s="141"/>
      <c r="G7" s="141"/>
      <c r="H7" s="141"/>
      <c r="L7" s="20"/>
    </row>
    <row r="8">
      <c r="B8" s="20"/>
      <c r="D8" s="141" t="s">
        <v>138</v>
      </c>
      <c r="L8" s="20"/>
    </row>
    <row r="9" ht="16.5" customHeight="1">
      <c r="B9" s="20"/>
      <c r="E9" s="142" t="s">
        <v>139</v>
      </c>
      <c r="L9" s="20"/>
    </row>
    <row r="10" ht="12" customHeight="1">
      <c r="B10" s="20"/>
      <c r="D10" s="141" t="s">
        <v>140</v>
      </c>
      <c r="L10" s="20"/>
    </row>
    <row r="11" s="1" customFormat="1" ht="16.5" customHeight="1">
      <c r="B11" s="43"/>
      <c r="E11" s="141" t="s">
        <v>141</v>
      </c>
      <c r="F11" s="1"/>
      <c r="G11" s="1"/>
      <c r="H11" s="1"/>
      <c r="I11" s="143"/>
      <c r="L11" s="43"/>
    </row>
    <row r="12" s="1" customFormat="1" ht="12" customHeight="1">
      <c r="B12" s="43"/>
      <c r="D12" s="141" t="s">
        <v>142</v>
      </c>
      <c r="I12" s="143"/>
      <c r="L12" s="43"/>
    </row>
    <row r="13" s="1" customFormat="1" ht="36.96" customHeight="1">
      <c r="B13" s="43"/>
      <c r="E13" s="144" t="s">
        <v>552</v>
      </c>
      <c r="F13" s="1"/>
      <c r="G13" s="1"/>
      <c r="H13" s="1"/>
      <c r="I13" s="143"/>
      <c r="L13" s="43"/>
    </row>
    <row r="14" s="1" customFormat="1">
      <c r="B14" s="43"/>
      <c r="I14" s="143"/>
      <c r="L14" s="43"/>
    </row>
    <row r="15" s="1" customFormat="1" ht="12" customHeight="1">
      <c r="B15" s="43"/>
      <c r="D15" s="141" t="s">
        <v>18</v>
      </c>
      <c r="F15" s="17" t="s">
        <v>19</v>
      </c>
      <c r="I15" s="145" t="s">
        <v>20</v>
      </c>
      <c r="J15" s="17" t="s">
        <v>19</v>
      </c>
      <c r="L15" s="43"/>
    </row>
    <row r="16" s="1" customFormat="1" ht="12" customHeight="1">
      <c r="B16" s="43"/>
      <c r="D16" s="141" t="s">
        <v>21</v>
      </c>
      <c r="F16" s="17" t="s">
        <v>22</v>
      </c>
      <c r="I16" s="145" t="s">
        <v>23</v>
      </c>
      <c r="J16" s="146" t="str">
        <f>'Rekapitulace stavby'!AN8</f>
        <v>7. 6. 2019</v>
      </c>
      <c r="L16" s="43"/>
    </row>
    <row r="17" s="1" customFormat="1" ht="10.8" customHeight="1">
      <c r="B17" s="43"/>
      <c r="I17" s="143"/>
      <c r="L17" s="43"/>
    </row>
    <row r="18" s="1" customFormat="1" ht="12" customHeight="1">
      <c r="B18" s="43"/>
      <c r="D18" s="141" t="s">
        <v>25</v>
      </c>
      <c r="I18" s="145" t="s">
        <v>26</v>
      </c>
      <c r="J18" s="17" t="s">
        <v>27</v>
      </c>
      <c r="L18" s="43"/>
    </row>
    <row r="19" s="1" customFormat="1" ht="18" customHeight="1">
      <c r="B19" s="43"/>
      <c r="E19" s="17" t="s">
        <v>28</v>
      </c>
      <c r="I19" s="145" t="s">
        <v>29</v>
      </c>
      <c r="J19" s="17" t="s">
        <v>30</v>
      </c>
      <c r="L19" s="43"/>
    </row>
    <row r="20" s="1" customFormat="1" ht="6.96" customHeight="1">
      <c r="B20" s="43"/>
      <c r="I20" s="143"/>
      <c r="L20" s="43"/>
    </row>
    <row r="21" s="1" customFormat="1" ht="12" customHeight="1">
      <c r="B21" s="43"/>
      <c r="D21" s="141" t="s">
        <v>31</v>
      </c>
      <c r="I21" s="145" t="s">
        <v>26</v>
      </c>
      <c r="J21" s="33" t="str">
        <f>'Rekapitulace stavby'!AN13</f>
        <v>Vyplň údaj</v>
      </c>
      <c r="L21" s="43"/>
    </row>
    <row r="22" s="1" customFormat="1" ht="18" customHeight="1">
      <c r="B22" s="43"/>
      <c r="E22" s="33" t="str">
        <f>'Rekapitulace stavby'!E14</f>
        <v>Vyplň údaj</v>
      </c>
      <c r="F22" s="17"/>
      <c r="G22" s="17"/>
      <c r="H22" s="17"/>
      <c r="I22" s="145" t="s">
        <v>29</v>
      </c>
      <c r="J22" s="33" t="str">
        <f>'Rekapitulace stavby'!AN14</f>
        <v>Vyplň údaj</v>
      </c>
      <c r="L22" s="43"/>
    </row>
    <row r="23" s="1" customFormat="1" ht="6.96" customHeight="1">
      <c r="B23" s="43"/>
      <c r="I23" s="143"/>
      <c r="L23" s="43"/>
    </row>
    <row r="24" s="1" customFormat="1" ht="12" customHeight="1">
      <c r="B24" s="43"/>
      <c r="D24" s="141" t="s">
        <v>33</v>
      </c>
      <c r="I24" s="145" t="s">
        <v>26</v>
      </c>
      <c r="J24" s="17" t="str">
        <f>IF('Rekapitulace stavby'!AN16="","",'Rekapitulace stavby'!AN16)</f>
        <v/>
      </c>
      <c r="L24" s="43"/>
    </row>
    <row r="25" s="1" customFormat="1" ht="18" customHeight="1">
      <c r="B25" s="43"/>
      <c r="E25" s="17" t="str">
        <f>IF('Rekapitulace stavby'!E17="","",'Rekapitulace stavby'!E17)</f>
        <v xml:space="preserve"> </v>
      </c>
      <c r="I25" s="145" t="s">
        <v>29</v>
      </c>
      <c r="J25" s="17" t="str">
        <f>IF('Rekapitulace stavby'!AN17="","",'Rekapitulace stavby'!AN17)</f>
        <v/>
      </c>
      <c r="L25" s="43"/>
    </row>
    <row r="26" s="1" customFormat="1" ht="6.96" customHeight="1">
      <c r="B26" s="43"/>
      <c r="I26" s="143"/>
      <c r="L26" s="43"/>
    </row>
    <row r="27" s="1" customFormat="1" ht="12" customHeight="1">
      <c r="B27" s="43"/>
      <c r="D27" s="141" t="s">
        <v>36</v>
      </c>
      <c r="I27" s="145" t="s">
        <v>26</v>
      </c>
      <c r="J27" s="17" t="str">
        <f>IF('Rekapitulace stavby'!AN19="","",'Rekapitulace stavby'!AN19)</f>
        <v/>
      </c>
      <c r="L27" s="43"/>
    </row>
    <row r="28" s="1" customFormat="1" ht="18" customHeight="1">
      <c r="B28" s="43"/>
      <c r="E28" s="17" t="str">
        <f>IF('Rekapitulace stavby'!E20="","",'Rekapitulace stavby'!E20)</f>
        <v xml:space="preserve"> </v>
      </c>
      <c r="I28" s="145" t="s">
        <v>29</v>
      </c>
      <c r="J28" s="17" t="str">
        <f>IF('Rekapitulace stavby'!AN20="","",'Rekapitulace stavby'!AN20)</f>
        <v/>
      </c>
      <c r="L28" s="43"/>
    </row>
    <row r="29" s="1" customFormat="1" ht="6.96" customHeight="1">
      <c r="B29" s="43"/>
      <c r="I29" s="143"/>
      <c r="L29" s="43"/>
    </row>
    <row r="30" s="1" customFormat="1" ht="12" customHeight="1">
      <c r="B30" s="43"/>
      <c r="D30" s="141" t="s">
        <v>37</v>
      </c>
      <c r="I30" s="143"/>
      <c r="L30" s="43"/>
    </row>
    <row r="31" s="7" customFormat="1" ht="45" customHeight="1">
      <c r="B31" s="147"/>
      <c r="E31" s="148" t="s">
        <v>38</v>
      </c>
      <c r="F31" s="148"/>
      <c r="G31" s="148"/>
      <c r="H31" s="148"/>
      <c r="I31" s="149"/>
      <c r="L31" s="147"/>
    </row>
    <row r="32" s="1" customFormat="1" ht="6.96" customHeight="1">
      <c r="B32" s="43"/>
      <c r="I32" s="143"/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25.44" customHeight="1">
      <c r="B34" s="43"/>
      <c r="D34" s="151" t="s">
        <v>39</v>
      </c>
      <c r="I34" s="143"/>
      <c r="J34" s="152">
        <f>ROUND(J91, 2)</f>
        <v>0</v>
      </c>
      <c r="L34" s="43"/>
    </row>
    <row r="35" s="1" customFormat="1" ht="6.96" customHeight="1">
      <c r="B35" s="43"/>
      <c r="D35" s="71"/>
      <c r="E35" s="71"/>
      <c r="F35" s="71"/>
      <c r="G35" s="71"/>
      <c r="H35" s="71"/>
      <c r="I35" s="150"/>
      <c r="J35" s="71"/>
      <c r="K35" s="71"/>
      <c r="L35" s="43"/>
    </row>
    <row r="36" s="1" customFormat="1" ht="14.4" customHeight="1">
      <c r="B36" s="43"/>
      <c r="F36" s="153" t="s">
        <v>41</v>
      </c>
      <c r="I36" s="154" t="s">
        <v>40</v>
      </c>
      <c r="J36" s="153" t="s">
        <v>42</v>
      </c>
      <c r="L36" s="43"/>
    </row>
    <row r="37" s="1" customFormat="1" ht="14.4" customHeight="1">
      <c r="B37" s="43"/>
      <c r="D37" s="141" t="s">
        <v>43</v>
      </c>
      <c r="E37" s="141" t="s">
        <v>44</v>
      </c>
      <c r="F37" s="155">
        <f>ROUND((SUM(BE91:BE151)),  2)</f>
        <v>0</v>
      </c>
      <c r="I37" s="156">
        <v>0.20999999999999999</v>
      </c>
      <c r="J37" s="155">
        <f>ROUND(((SUM(BE91:BE151))*I37),  2)</f>
        <v>0</v>
      </c>
      <c r="L37" s="43"/>
    </row>
    <row r="38" s="1" customFormat="1" ht="14.4" customHeight="1">
      <c r="B38" s="43"/>
      <c r="E38" s="141" t="s">
        <v>45</v>
      </c>
      <c r="F38" s="155">
        <f>ROUND((SUM(BF91:BF151)),  2)</f>
        <v>0</v>
      </c>
      <c r="I38" s="156">
        <v>0.14999999999999999</v>
      </c>
      <c r="J38" s="155">
        <f>ROUND(((SUM(BF91:BF151))*I38),  2)</f>
        <v>0</v>
      </c>
      <c r="L38" s="43"/>
    </row>
    <row r="39" hidden="1" s="1" customFormat="1" ht="14.4" customHeight="1">
      <c r="B39" s="43"/>
      <c r="E39" s="141" t="s">
        <v>46</v>
      </c>
      <c r="F39" s="155">
        <f>ROUND((SUM(BG91:BG151)),  2)</f>
        <v>0</v>
      </c>
      <c r="I39" s="156">
        <v>0.20999999999999999</v>
      </c>
      <c r="J39" s="155">
        <f>0</f>
        <v>0</v>
      </c>
      <c r="L39" s="43"/>
    </row>
    <row r="40" hidden="1" s="1" customFormat="1" ht="14.4" customHeight="1">
      <c r="B40" s="43"/>
      <c r="E40" s="141" t="s">
        <v>47</v>
      </c>
      <c r="F40" s="155">
        <f>ROUND((SUM(BH91:BH151)),  2)</f>
        <v>0</v>
      </c>
      <c r="I40" s="156">
        <v>0.14999999999999999</v>
      </c>
      <c r="J40" s="155">
        <f>0</f>
        <v>0</v>
      </c>
      <c r="L40" s="43"/>
    </row>
    <row r="41" hidden="1" s="1" customFormat="1" ht="14.4" customHeight="1">
      <c r="B41" s="43"/>
      <c r="E41" s="141" t="s">
        <v>48</v>
      </c>
      <c r="F41" s="155">
        <f>ROUND((SUM(BI91:BI151)),  2)</f>
        <v>0</v>
      </c>
      <c r="I41" s="156">
        <v>0</v>
      </c>
      <c r="J41" s="155">
        <f>0</f>
        <v>0</v>
      </c>
      <c r="L41" s="43"/>
    </row>
    <row r="42" s="1" customFormat="1" ht="6.96" customHeight="1">
      <c r="B42" s="43"/>
      <c r="I42" s="143"/>
      <c r="L42" s="43"/>
    </row>
    <row r="43" s="1" customFormat="1" ht="25.44" customHeight="1">
      <c r="B43" s="43"/>
      <c r="C43" s="157"/>
      <c r="D43" s="158" t="s">
        <v>49</v>
      </c>
      <c r="E43" s="159"/>
      <c r="F43" s="159"/>
      <c r="G43" s="160" t="s">
        <v>50</v>
      </c>
      <c r="H43" s="161" t="s">
        <v>51</v>
      </c>
      <c r="I43" s="162"/>
      <c r="J43" s="163">
        <f>SUM(J34:J41)</f>
        <v>0</v>
      </c>
      <c r="K43" s="164"/>
      <c r="L43" s="43"/>
    </row>
    <row r="44" s="1" customFormat="1" ht="14.4" customHeight="1"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43"/>
    </row>
    <row r="48" s="1" customFormat="1" ht="6.96" customHeight="1">
      <c r="B48" s="168"/>
      <c r="C48" s="169"/>
      <c r="D48" s="169"/>
      <c r="E48" s="169"/>
      <c r="F48" s="169"/>
      <c r="G48" s="169"/>
      <c r="H48" s="169"/>
      <c r="I48" s="170"/>
      <c r="J48" s="169"/>
      <c r="K48" s="169"/>
      <c r="L48" s="43"/>
    </row>
    <row r="49" s="1" customFormat="1" ht="24.96" customHeight="1">
      <c r="B49" s="38"/>
      <c r="C49" s="23" t="s">
        <v>144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6.96" customHeight="1">
      <c r="B50" s="38"/>
      <c r="C50" s="39"/>
      <c r="D50" s="39"/>
      <c r="E50" s="39"/>
      <c r="F50" s="39"/>
      <c r="G50" s="39"/>
      <c r="H50" s="39"/>
      <c r="I50" s="143"/>
      <c r="J50" s="39"/>
      <c r="K50" s="39"/>
      <c r="L50" s="43"/>
    </row>
    <row r="51" s="1" customFormat="1" ht="12" customHeight="1">
      <c r="B51" s="38"/>
      <c r="C51" s="32" t="s">
        <v>16</v>
      </c>
      <c r="D51" s="39"/>
      <c r="E51" s="39"/>
      <c r="F51" s="39"/>
      <c r="G51" s="39"/>
      <c r="H51" s="39"/>
      <c r="I51" s="143"/>
      <c r="J51" s="39"/>
      <c r="K51" s="39"/>
      <c r="L51" s="43"/>
    </row>
    <row r="52" s="1" customFormat="1" ht="16.5" customHeight="1">
      <c r="B52" s="38"/>
      <c r="C52" s="39"/>
      <c r="D52" s="39"/>
      <c r="E52" s="171" t="str">
        <f>E7</f>
        <v>Oprava geometrických parametrů koleje (OBLAST Č. 1)</v>
      </c>
      <c r="F52" s="32"/>
      <c r="G52" s="32"/>
      <c r="H52" s="32"/>
      <c r="I52" s="143"/>
      <c r="J52" s="39"/>
      <c r="K52" s="39"/>
      <c r="L52" s="43"/>
    </row>
    <row r="53" ht="12" customHeight="1">
      <c r="B53" s="21"/>
      <c r="C53" s="32" t="s">
        <v>138</v>
      </c>
      <c r="D53" s="22"/>
      <c r="E53" s="22"/>
      <c r="F53" s="22"/>
      <c r="G53" s="22"/>
      <c r="H53" s="22"/>
      <c r="I53" s="136"/>
      <c r="J53" s="22"/>
      <c r="K53" s="22"/>
      <c r="L53" s="20"/>
    </row>
    <row r="54" ht="16.5" customHeight="1">
      <c r="B54" s="21"/>
      <c r="C54" s="22"/>
      <c r="D54" s="22"/>
      <c r="E54" s="171" t="s">
        <v>139</v>
      </c>
      <c r="F54" s="22"/>
      <c r="G54" s="22"/>
      <c r="H54" s="22"/>
      <c r="I54" s="136"/>
      <c r="J54" s="22"/>
      <c r="K54" s="22"/>
      <c r="L54" s="20"/>
    </row>
    <row r="55" ht="12" customHeight="1">
      <c r="B55" s="21"/>
      <c r="C55" s="32" t="s">
        <v>140</v>
      </c>
      <c r="D55" s="22"/>
      <c r="E55" s="22"/>
      <c r="F55" s="22"/>
      <c r="G55" s="22"/>
      <c r="H55" s="22"/>
      <c r="I55" s="136"/>
      <c r="J55" s="22"/>
      <c r="K55" s="22"/>
      <c r="L55" s="20"/>
    </row>
    <row r="56" s="1" customFormat="1" ht="16.5" customHeight="1">
      <c r="B56" s="38"/>
      <c r="C56" s="39"/>
      <c r="D56" s="39"/>
      <c r="E56" s="32" t="s">
        <v>141</v>
      </c>
      <c r="F56" s="39"/>
      <c r="G56" s="39"/>
      <c r="H56" s="39"/>
      <c r="I56" s="143"/>
      <c r="J56" s="39"/>
      <c r="K56" s="39"/>
      <c r="L56" s="43"/>
    </row>
    <row r="57" s="1" customFormat="1" ht="12" customHeight="1">
      <c r="B57" s="38"/>
      <c r="C57" s="32" t="s">
        <v>142</v>
      </c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16.5" customHeight="1">
      <c r="B58" s="38"/>
      <c r="C58" s="39"/>
      <c r="D58" s="39"/>
      <c r="E58" s="64" t="str">
        <f>E13</f>
        <v>07 - SO 07 - TO Ústí n.L.</v>
      </c>
      <c r="F58" s="39"/>
      <c r="G58" s="39"/>
      <c r="H58" s="39"/>
      <c r="I58" s="143"/>
      <c r="J58" s="39"/>
      <c r="K58" s="39"/>
      <c r="L58" s="43"/>
    </row>
    <row r="59" s="1" customFormat="1" ht="6.96" customHeight="1">
      <c r="B59" s="38"/>
      <c r="C59" s="39"/>
      <c r="D59" s="39"/>
      <c r="E59" s="39"/>
      <c r="F59" s="39"/>
      <c r="G59" s="39"/>
      <c r="H59" s="39"/>
      <c r="I59" s="143"/>
      <c r="J59" s="39"/>
      <c r="K59" s="39"/>
      <c r="L59" s="43"/>
    </row>
    <row r="60" s="1" customFormat="1" ht="12" customHeight="1">
      <c r="B60" s="38"/>
      <c r="C60" s="32" t="s">
        <v>21</v>
      </c>
      <c r="D60" s="39"/>
      <c r="E60" s="39"/>
      <c r="F60" s="27" t="str">
        <f>F16</f>
        <v>obvod ST Ústí nad Labem</v>
      </c>
      <c r="G60" s="39"/>
      <c r="H60" s="39"/>
      <c r="I60" s="145" t="s">
        <v>23</v>
      </c>
      <c r="J60" s="67" t="str">
        <f>IF(J16="","",J16)</f>
        <v>7. 6. 2019</v>
      </c>
      <c r="K60" s="39"/>
      <c r="L60" s="43"/>
    </row>
    <row r="61" s="1" customFormat="1" ht="6.96" customHeight="1">
      <c r="B61" s="38"/>
      <c r="C61" s="39"/>
      <c r="D61" s="39"/>
      <c r="E61" s="39"/>
      <c r="F61" s="39"/>
      <c r="G61" s="39"/>
      <c r="H61" s="39"/>
      <c r="I61" s="143"/>
      <c r="J61" s="39"/>
      <c r="K61" s="39"/>
      <c r="L61" s="43"/>
    </row>
    <row r="62" s="1" customFormat="1" ht="13.65" customHeight="1">
      <c r="B62" s="38"/>
      <c r="C62" s="32" t="s">
        <v>25</v>
      </c>
      <c r="D62" s="39"/>
      <c r="E62" s="39"/>
      <c r="F62" s="27" t="str">
        <f>E19</f>
        <v>SŽDC s.o., OŘ Ústí n.L., ST Ústí n.L.</v>
      </c>
      <c r="G62" s="39"/>
      <c r="H62" s="39"/>
      <c r="I62" s="145" t="s">
        <v>33</v>
      </c>
      <c r="J62" s="36" t="str">
        <f>E25</f>
        <v xml:space="preserve"> </v>
      </c>
      <c r="K62" s="39"/>
      <c r="L62" s="43"/>
    </row>
    <row r="63" s="1" customFormat="1" ht="13.65" customHeight="1">
      <c r="B63" s="38"/>
      <c r="C63" s="32" t="s">
        <v>31</v>
      </c>
      <c r="D63" s="39"/>
      <c r="E63" s="39"/>
      <c r="F63" s="27" t="str">
        <f>IF(E22="","",E22)</f>
        <v>Vyplň údaj</v>
      </c>
      <c r="G63" s="39"/>
      <c r="H63" s="39"/>
      <c r="I63" s="145" t="s">
        <v>36</v>
      </c>
      <c r="J63" s="36" t="str">
        <f>E28</f>
        <v xml:space="preserve"> </v>
      </c>
      <c r="K63" s="39"/>
      <c r="L63" s="43"/>
    </row>
    <row r="64" s="1" customFormat="1" ht="10.32" customHeight="1">
      <c r="B64" s="38"/>
      <c r="C64" s="39"/>
      <c r="D64" s="39"/>
      <c r="E64" s="39"/>
      <c r="F64" s="39"/>
      <c r="G64" s="39"/>
      <c r="H64" s="39"/>
      <c r="I64" s="143"/>
      <c r="J64" s="39"/>
      <c r="K64" s="39"/>
      <c r="L64" s="43"/>
    </row>
    <row r="65" s="1" customFormat="1" ht="29.28" customHeight="1">
      <c r="B65" s="38"/>
      <c r="C65" s="172" t="s">
        <v>145</v>
      </c>
      <c r="D65" s="173"/>
      <c r="E65" s="173"/>
      <c r="F65" s="173"/>
      <c r="G65" s="173"/>
      <c r="H65" s="173"/>
      <c r="I65" s="174"/>
      <c r="J65" s="175" t="s">
        <v>146</v>
      </c>
      <c r="K65" s="173"/>
      <c r="L65" s="43"/>
    </row>
    <row r="66" s="1" customFormat="1" ht="10.32" customHeight="1">
      <c r="B66" s="38"/>
      <c r="C66" s="39"/>
      <c r="D66" s="39"/>
      <c r="E66" s="39"/>
      <c r="F66" s="39"/>
      <c r="G66" s="39"/>
      <c r="H66" s="39"/>
      <c r="I66" s="143"/>
      <c r="J66" s="39"/>
      <c r="K66" s="39"/>
      <c r="L66" s="43"/>
    </row>
    <row r="67" s="1" customFormat="1" ht="22.8" customHeight="1">
      <c r="B67" s="38"/>
      <c r="C67" s="176" t="s">
        <v>71</v>
      </c>
      <c r="D67" s="39"/>
      <c r="E67" s="39"/>
      <c r="F67" s="39"/>
      <c r="G67" s="39"/>
      <c r="H67" s="39"/>
      <c r="I67" s="143"/>
      <c r="J67" s="97">
        <f>J91</f>
        <v>0</v>
      </c>
      <c r="K67" s="39"/>
      <c r="L67" s="43"/>
      <c r="AU67" s="17" t="s">
        <v>147</v>
      </c>
    </row>
    <row r="68" s="1" customFormat="1" ht="21.84" customHeight="1">
      <c r="B68" s="38"/>
      <c r="C68" s="39"/>
      <c r="D68" s="39"/>
      <c r="E68" s="39"/>
      <c r="F68" s="39"/>
      <c r="G68" s="39"/>
      <c r="H68" s="39"/>
      <c r="I68" s="143"/>
      <c r="J68" s="39"/>
      <c r="K68" s="39"/>
      <c r="L68" s="43"/>
    </row>
    <row r="69" s="1" customFormat="1" ht="6.96" customHeight="1">
      <c r="B69" s="57"/>
      <c r="C69" s="58"/>
      <c r="D69" s="58"/>
      <c r="E69" s="58"/>
      <c r="F69" s="58"/>
      <c r="G69" s="58"/>
      <c r="H69" s="58"/>
      <c r="I69" s="167"/>
      <c r="J69" s="58"/>
      <c r="K69" s="58"/>
      <c r="L69" s="43"/>
    </row>
    <row r="73" s="1" customFormat="1" ht="6.96" customHeight="1">
      <c r="B73" s="59"/>
      <c r="C73" s="60"/>
      <c r="D73" s="60"/>
      <c r="E73" s="60"/>
      <c r="F73" s="60"/>
      <c r="G73" s="60"/>
      <c r="H73" s="60"/>
      <c r="I73" s="170"/>
      <c r="J73" s="60"/>
      <c r="K73" s="60"/>
      <c r="L73" s="43"/>
    </row>
    <row r="74" s="1" customFormat="1" ht="24.96" customHeight="1">
      <c r="B74" s="38"/>
      <c r="C74" s="23" t="s">
        <v>148</v>
      </c>
      <c r="D74" s="39"/>
      <c r="E74" s="39"/>
      <c r="F74" s="39"/>
      <c r="G74" s="39"/>
      <c r="H74" s="39"/>
      <c r="I74" s="143"/>
      <c r="J74" s="39"/>
      <c r="K74" s="39"/>
      <c r="L74" s="43"/>
    </row>
    <row r="75" s="1" customFormat="1" ht="6.96" customHeight="1">
      <c r="B75" s="38"/>
      <c r="C75" s="39"/>
      <c r="D75" s="39"/>
      <c r="E75" s="39"/>
      <c r="F75" s="39"/>
      <c r="G75" s="39"/>
      <c r="H75" s="39"/>
      <c r="I75" s="143"/>
      <c r="J75" s="39"/>
      <c r="K75" s="39"/>
      <c r="L75" s="43"/>
    </row>
    <row r="76" s="1" customFormat="1" ht="12" customHeight="1">
      <c r="B76" s="38"/>
      <c r="C76" s="32" t="s">
        <v>16</v>
      </c>
      <c r="D76" s="39"/>
      <c r="E76" s="39"/>
      <c r="F76" s="39"/>
      <c r="G76" s="39"/>
      <c r="H76" s="39"/>
      <c r="I76" s="143"/>
      <c r="J76" s="39"/>
      <c r="K76" s="39"/>
      <c r="L76" s="43"/>
    </row>
    <row r="77" s="1" customFormat="1" ht="16.5" customHeight="1">
      <c r="B77" s="38"/>
      <c r="C77" s="39"/>
      <c r="D77" s="39"/>
      <c r="E77" s="171" t="str">
        <f>E7</f>
        <v>Oprava geometrických parametrů koleje (OBLAST Č. 1)</v>
      </c>
      <c r="F77" s="32"/>
      <c r="G77" s="32"/>
      <c r="H77" s="32"/>
      <c r="I77" s="143"/>
      <c r="J77" s="39"/>
      <c r="K77" s="39"/>
      <c r="L77" s="43"/>
    </row>
    <row r="78" ht="12" customHeight="1">
      <c r="B78" s="21"/>
      <c r="C78" s="32" t="s">
        <v>138</v>
      </c>
      <c r="D78" s="22"/>
      <c r="E78" s="22"/>
      <c r="F78" s="22"/>
      <c r="G78" s="22"/>
      <c r="H78" s="22"/>
      <c r="I78" s="136"/>
      <c r="J78" s="22"/>
      <c r="K78" s="22"/>
      <c r="L78" s="20"/>
    </row>
    <row r="79" ht="16.5" customHeight="1">
      <c r="B79" s="21"/>
      <c r="C79" s="22"/>
      <c r="D79" s="22"/>
      <c r="E79" s="171" t="s">
        <v>139</v>
      </c>
      <c r="F79" s="22"/>
      <c r="G79" s="22"/>
      <c r="H79" s="22"/>
      <c r="I79" s="136"/>
      <c r="J79" s="22"/>
      <c r="K79" s="22"/>
      <c r="L79" s="20"/>
    </row>
    <row r="80" ht="12" customHeight="1">
      <c r="B80" s="21"/>
      <c r="C80" s="32" t="s">
        <v>140</v>
      </c>
      <c r="D80" s="22"/>
      <c r="E80" s="22"/>
      <c r="F80" s="22"/>
      <c r="G80" s="22"/>
      <c r="H80" s="22"/>
      <c r="I80" s="136"/>
      <c r="J80" s="22"/>
      <c r="K80" s="22"/>
      <c r="L80" s="20"/>
    </row>
    <row r="81" s="1" customFormat="1" ht="16.5" customHeight="1">
      <c r="B81" s="38"/>
      <c r="C81" s="39"/>
      <c r="D81" s="39"/>
      <c r="E81" s="32" t="s">
        <v>141</v>
      </c>
      <c r="F81" s="39"/>
      <c r="G81" s="39"/>
      <c r="H81" s="39"/>
      <c r="I81" s="143"/>
      <c r="J81" s="39"/>
      <c r="K81" s="39"/>
      <c r="L81" s="43"/>
    </row>
    <row r="82" s="1" customFormat="1" ht="12" customHeight="1">
      <c r="B82" s="38"/>
      <c r="C82" s="32" t="s">
        <v>142</v>
      </c>
      <c r="D82" s="39"/>
      <c r="E82" s="39"/>
      <c r="F82" s="39"/>
      <c r="G82" s="39"/>
      <c r="H82" s="39"/>
      <c r="I82" s="143"/>
      <c r="J82" s="39"/>
      <c r="K82" s="39"/>
      <c r="L82" s="43"/>
    </row>
    <row r="83" s="1" customFormat="1" ht="16.5" customHeight="1">
      <c r="B83" s="38"/>
      <c r="C83" s="39"/>
      <c r="D83" s="39"/>
      <c r="E83" s="64" t="str">
        <f>E13</f>
        <v>07 - SO 07 - TO Ústí n.L.</v>
      </c>
      <c r="F83" s="39"/>
      <c r="G83" s="39"/>
      <c r="H83" s="39"/>
      <c r="I83" s="143"/>
      <c r="J83" s="39"/>
      <c r="K83" s="39"/>
      <c r="L83" s="43"/>
    </row>
    <row r="84" s="1" customFormat="1" ht="6.96" customHeight="1">
      <c r="B84" s="38"/>
      <c r="C84" s="39"/>
      <c r="D84" s="39"/>
      <c r="E84" s="39"/>
      <c r="F84" s="39"/>
      <c r="G84" s="39"/>
      <c r="H84" s="39"/>
      <c r="I84" s="143"/>
      <c r="J84" s="39"/>
      <c r="K84" s="39"/>
      <c r="L84" s="43"/>
    </row>
    <row r="85" s="1" customFormat="1" ht="12" customHeight="1">
      <c r="B85" s="38"/>
      <c r="C85" s="32" t="s">
        <v>21</v>
      </c>
      <c r="D85" s="39"/>
      <c r="E85" s="39"/>
      <c r="F85" s="27" t="str">
        <f>F16</f>
        <v>obvod ST Ústí nad Labem</v>
      </c>
      <c r="G85" s="39"/>
      <c r="H85" s="39"/>
      <c r="I85" s="145" t="s">
        <v>23</v>
      </c>
      <c r="J85" s="67" t="str">
        <f>IF(J16="","",J16)</f>
        <v>7. 6. 2019</v>
      </c>
      <c r="K85" s="39"/>
      <c r="L85" s="43"/>
    </row>
    <row r="86" s="1" customFormat="1" ht="6.96" customHeight="1">
      <c r="B86" s="38"/>
      <c r="C86" s="39"/>
      <c r="D86" s="39"/>
      <c r="E86" s="39"/>
      <c r="F86" s="39"/>
      <c r="G86" s="39"/>
      <c r="H86" s="39"/>
      <c r="I86" s="143"/>
      <c r="J86" s="39"/>
      <c r="K86" s="39"/>
      <c r="L86" s="43"/>
    </row>
    <row r="87" s="1" customFormat="1" ht="13.65" customHeight="1">
      <c r="B87" s="38"/>
      <c r="C87" s="32" t="s">
        <v>25</v>
      </c>
      <c r="D87" s="39"/>
      <c r="E87" s="39"/>
      <c r="F87" s="27" t="str">
        <f>E19</f>
        <v>SŽDC s.o., OŘ Ústí n.L., ST Ústí n.L.</v>
      </c>
      <c r="G87" s="39"/>
      <c r="H87" s="39"/>
      <c r="I87" s="145" t="s">
        <v>33</v>
      </c>
      <c r="J87" s="36" t="str">
        <f>E25</f>
        <v xml:space="preserve"> </v>
      </c>
      <c r="K87" s="39"/>
      <c r="L87" s="43"/>
    </row>
    <row r="88" s="1" customFormat="1" ht="13.65" customHeight="1">
      <c r="B88" s="38"/>
      <c r="C88" s="32" t="s">
        <v>31</v>
      </c>
      <c r="D88" s="39"/>
      <c r="E88" s="39"/>
      <c r="F88" s="27" t="str">
        <f>IF(E22="","",E22)</f>
        <v>Vyplň údaj</v>
      </c>
      <c r="G88" s="39"/>
      <c r="H88" s="39"/>
      <c r="I88" s="145" t="s">
        <v>36</v>
      </c>
      <c r="J88" s="36" t="str">
        <f>E28</f>
        <v xml:space="preserve"> </v>
      </c>
      <c r="K88" s="39"/>
      <c r="L88" s="43"/>
    </row>
    <row r="89" s="1" customFormat="1" ht="10.32" customHeight="1">
      <c r="B89" s="38"/>
      <c r="C89" s="39"/>
      <c r="D89" s="39"/>
      <c r="E89" s="39"/>
      <c r="F89" s="39"/>
      <c r="G89" s="39"/>
      <c r="H89" s="39"/>
      <c r="I89" s="143"/>
      <c r="J89" s="39"/>
      <c r="K89" s="39"/>
      <c r="L89" s="43"/>
    </row>
    <row r="90" s="8" customFormat="1" ht="29.28" customHeight="1">
      <c r="B90" s="177"/>
      <c r="C90" s="178" t="s">
        <v>149</v>
      </c>
      <c r="D90" s="179" t="s">
        <v>58</v>
      </c>
      <c r="E90" s="179" t="s">
        <v>54</v>
      </c>
      <c r="F90" s="179" t="s">
        <v>55</v>
      </c>
      <c r="G90" s="179" t="s">
        <v>150</v>
      </c>
      <c r="H90" s="179" t="s">
        <v>151</v>
      </c>
      <c r="I90" s="180" t="s">
        <v>152</v>
      </c>
      <c r="J90" s="179" t="s">
        <v>146</v>
      </c>
      <c r="K90" s="181" t="s">
        <v>153</v>
      </c>
      <c r="L90" s="182"/>
      <c r="M90" s="87" t="s">
        <v>19</v>
      </c>
      <c r="N90" s="88" t="s">
        <v>43</v>
      </c>
      <c r="O90" s="88" t="s">
        <v>154</v>
      </c>
      <c r="P90" s="88" t="s">
        <v>155</v>
      </c>
      <c r="Q90" s="88" t="s">
        <v>156</v>
      </c>
      <c r="R90" s="88" t="s">
        <v>157</v>
      </c>
      <c r="S90" s="88" t="s">
        <v>158</v>
      </c>
      <c r="T90" s="89" t="s">
        <v>159</v>
      </c>
    </row>
    <row r="91" s="1" customFormat="1" ht="22.8" customHeight="1">
      <c r="B91" s="38"/>
      <c r="C91" s="94" t="s">
        <v>160</v>
      </c>
      <c r="D91" s="39"/>
      <c r="E91" s="39"/>
      <c r="F91" s="39"/>
      <c r="G91" s="39"/>
      <c r="H91" s="39"/>
      <c r="I91" s="143"/>
      <c r="J91" s="183">
        <f>BK91</f>
        <v>0</v>
      </c>
      <c r="K91" s="39"/>
      <c r="L91" s="43"/>
      <c r="M91" s="90"/>
      <c r="N91" s="91"/>
      <c r="O91" s="91"/>
      <c r="P91" s="184">
        <f>SUM(P92:P151)</f>
        <v>0</v>
      </c>
      <c r="Q91" s="91"/>
      <c r="R91" s="184">
        <f>SUM(R92:R151)</f>
        <v>594.14592000000005</v>
      </c>
      <c r="S91" s="91"/>
      <c r="T91" s="185">
        <f>SUM(T92:T151)</f>
        <v>0</v>
      </c>
      <c r="AT91" s="17" t="s">
        <v>72</v>
      </c>
      <c r="AU91" s="17" t="s">
        <v>147</v>
      </c>
      <c r="BK91" s="186">
        <f>SUM(BK92:BK151)</f>
        <v>0</v>
      </c>
    </row>
    <row r="92" s="1" customFormat="1" ht="56.25" customHeight="1">
      <c r="B92" s="38"/>
      <c r="C92" s="187" t="s">
        <v>80</v>
      </c>
      <c r="D92" s="187" t="s">
        <v>161</v>
      </c>
      <c r="E92" s="188" t="s">
        <v>162</v>
      </c>
      <c r="F92" s="189" t="s">
        <v>163</v>
      </c>
      <c r="G92" s="190" t="s">
        <v>164</v>
      </c>
      <c r="H92" s="191">
        <v>3.375</v>
      </c>
      <c r="I92" s="192"/>
      <c r="J92" s="193">
        <f>ROUND(I92*H92,2)</f>
        <v>0</v>
      </c>
      <c r="K92" s="189" t="s">
        <v>165</v>
      </c>
      <c r="L92" s="43"/>
      <c r="M92" s="194" t="s">
        <v>19</v>
      </c>
      <c r="N92" s="195" t="s">
        <v>44</v>
      </c>
      <c r="O92" s="79"/>
      <c r="P92" s="196">
        <f>O92*H92</f>
        <v>0</v>
      </c>
      <c r="Q92" s="196">
        <v>0</v>
      </c>
      <c r="R92" s="196">
        <f>Q92*H92</f>
        <v>0</v>
      </c>
      <c r="S92" s="196">
        <v>0</v>
      </c>
      <c r="T92" s="197">
        <f>S92*H92</f>
        <v>0</v>
      </c>
      <c r="AR92" s="17" t="s">
        <v>166</v>
      </c>
      <c r="AT92" s="17" t="s">
        <v>161</v>
      </c>
      <c r="AU92" s="17" t="s">
        <v>73</v>
      </c>
      <c r="AY92" s="17" t="s">
        <v>167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17" t="s">
        <v>80</v>
      </c>
      <c r="BK92" s="198">
        <f>ROUND(I92*H92,2)</f>
        <v>0</v>
      </c>
      <c r="BL92" s="17" t="s">
        <v>166</v>
      </c>
      <c r="BM92" s="17" t="s">
        <v>553</v>
      </c>
    </row>
    <row r="93" s="1" customFormat="1">
      <c r="B93" s="38"/>
      <c r="C93" s="39"/>
      <c r="D93" s="199" t="s">
        <v>169</v>
      </c>
      <c r="E93" s="39"/>
      <c r="F93" s="200" t="s">
        <v>170</v>
      </c>
      <c r="G93" s="39"/>
      <c r="H93" s="39"/>
      <c r="I93" s="143"/>
      <c r="J93" s="39"/>
      <c r="K93" s="39"/>
      <c r="L93" s="43"/>
      <c r="M93" s="201"/>
      <c r="N93" s="79"/>
      <c r="O93" s="79"/>
      <c r="P93" s="79"/>
      <c r="Q93" s="79"/>
      <c r="R93" s="79"/>
      <c r="S93" s="79"/>
      <c r="T93" s="80"/>
      <c r="AT93" s="17" t="s">
        <v>169</v>
      </c>
      <c r="AU93" s="17" t="s">
        <v>73</v>
      </c>
    </row>
    <row r="94" s="9" customFormat="1">
      <c r="B94" s="202"/>
      <c r="C94" s="203"/>
      <c r="D94" s="199" t="s">
        <v>171</v>
      </c>
      <c r="E94" s="204" t="s">
        <v>19</v>
      </c>
      <c r="F94" s="205" t="s">
        <v>554</v>
      </c>
      <c r="G94" s="203"/>
      <c r="H94" s="204" t="s">
        <v>19</v>
      </c>
      <c r="I94" s="206"/>
      <c r="J94" s="203"/>
      <c r="K94" s="203"/>
      <c r="L94" s="207"/>
      <c r="M94" s="208"/>
      <c r="N94" s="209"/>
      <c r="O94" s="209"/>
      <c r="P94" s="209"/>
      <c r="Q94" s="209"/>
      <c r="R94" s="209"/>
      <c r="S94" s="209"/>
      <c r="T94" s="210"/>
      <c r="AT94" s="211" t="s">
        <v>171</v>
      </c>
      <c r="AU94" s="211" t="s">
        <v>73</v>
      </c>
      <c r="AV94" s="9" t="s">
        <v>80</v>
      </c>
      <c r="AW94" s="9" t="s">
        <v>35</v>
      </c>
      <c r="AX94" s="9" t="s">
        <v>73</v>
      </c>
      <c r="AY94" s="211" t="s">
        <v>167</v>
      </c>
    </row>
    <row r="95" s="10" customFormat="1">
      <c r="B95" s="212"/>
      <c r="C95" s="213"/>
      <c r="D95" s="199" t="s">
        <v>171</v>
      </c>
      <c r="E95" s="214" t="s">
        <v>19</v>
      </c>
      <c r="F95" s="215" t="s">
        <v>555</v>
      </c>
      <c r="G95" s="213"/>
      <c r="H95" s="216">
        <v>1.8049999999999999</v>
      </c>
      <c r="I95" s="217"/>
      <c r="J95" s="213"/>
      <c r="K95" s="213"/>
      <c r="L95" s="218"/>
      <c r="M95" s="219"/>
      <c r="N95" s="220"/>
      <c r="O95" s="220"/>
      <c r="P95" s="220"/>
      <c r="Q95" s="220"/>
      <c r="R95" s="220"/>
      <c r="S95" s="220"/>
      <c r="T95" s="221"/>
      <c r="AT95" s="222" t="s">
        <v>171</v>
      </c>
      <c r="AU95" s="222" t="s">
        <v>73</v>
      </c>
      <c r="AV95" s="10" t="s">
        <v>82</v>
      </c>
      <c r="AW95" s="10" t="s">
        <v>35</v>
      </c>
      <c r="AX95" s="10" t="s">
        <v>73</v>
      </c>
      <c r="AY95" s="222" t="s">
        <v>167</v>
      </c>
    </row>
    <row r="96" s="9" customFormat="1">
      <c r="B96" s="202"/>
      <c r="C96" s="203"/>
      <c r="D96" s="199" t="s">
        <v>171</v>
      </c>
      <c r="E96" s="204" t="s">
        <v>19</v>
      </c>
      <c r="F96" s="205" t="s">
        <v>556</v>
      </c>
      <c r="G96" s="203"/>
      <c r="H96" s="204" t="s">
        <v>19</v>
      </c>
      <c r="I96" s="206"/>
      <c r="J96" s="203"/>
      <c r="K96" s="203"/>
      <c r="L96" s="207"/>
      <c r="M96" s="208"/>
      <c r="N96" s="209"/>
      <c r="O96" s="209"/>
      <c r="P96" s="209"/>
      <c r="Q96" s="209"/>
      <c r="R96" s="209"/>
      <c r="S96" s="209"/>
      <c r="T96" s="210"/>
      <c r="AT96" s="211" t="s">
        <v>171</v>
      </c>
      <c r="AU96" s="211" t="s">
        <v>73</v>
      </c>
      <c r="AV96" s="9" t="s">
        <v>80</v>
      </c>
      <c r="AW96" s="9" t="s">
        <v>35</v>
      </c>
      <c r="AX96" s="9" t="s">
        <v>73</v>
      </c>
      <c r="AY96" s="211" t="s">
        <v>167</v>
      </c>
    </row>
    <row r="97" s="10" customFormat="1">
      <c r="B97" s="212"/>
      <c r="C97" s="213"/>
      <c r="D97" s="199" t="s">
        <v>171</v>
      </c>
      <c r="E97" s="214" t="s">
        <v>19</v>
      </c>
      <c r="F97" s="215" t="s">
        <v>557</v>
      </c>
      <c r="G97" s="213"/>
      <c r="H97" s="216">
        <v>1.5700000000000001</v>
      </c>
      <c r="I97" s="217"/>
      <c r="J97" s="213"/>
      <c r="K97" s="213"/>
      <c r="L97" s="218"/>
      <c r="M97" s="219"/>
      <c r="N97" s="220"/>
      <c r="O97" s="220"/>
      <c r="P97" s="220"/>
      <c r="Q97" s="220"/>
      <c r="R97" s="220"/>
      <c r="S97" s="220"/>
      <c r="T97" s="221"/>
      <c r="AT97" s="222" t="s">
        <v>171</v>
      </c>
      <c r="AU97" s="222" t="s">
        <v>73</v>
      </c>
      <c r="AV97" s="10" t="s">
        <v>82</v>
      </c>
      <c r="AW97" s="10" t="s">
        <v>35</v>
      </c>
      <c r="AX97" s="10" t="s">
        <v>73</v>
      </c>
      <c r="AY97" s="222" t="s">
        <v>167</v>
      </c>
    </row>
    <row r="98" s="11" customFormat="1">
      <c r="B98" s="223"/>
      <c r="C98" s="224"/>
      <c r="D98" s="199" t="s">
        <v>171</v>
      </c>
      <c r="E98" s="225" t="s">
        <v>19</v>
      </c>
      <c r="F98" s="226" t="s">
        <v>184</v>
      </c>
      <c r="G98" s="224"/>
      <c r="H98" s="227">
        <v>3.375</v>
      </c>
      <c r="I98" s="228"/>
      <c r="J98" s="224"/>
      <c r="K98" s="224"/>
      <c r="L98" s="229"/>
      <c r="M98" s="230"/>
      <c r="N98" s="231"/>
      <c r="O98" s="231"/>
      <c r="P98" s="231"/>
      <c r="Q98" s="231"/>
      <c r="R98" s="231"/>
      <c r="S98" s="231"/>
      <c r="T98" s="232"/>
      <c r="AT98" s="233" t="s">
        <v>171</v>
      </c>
      <c r="AU98" s="233" t="s">
        <v>73</v>
      </c>
      <c r="AV98" s="11" t="s">
        <v>166</v>
      </c>
      <c r="AW98" s="11" t="s">
        <v>35</v>
      </c>
      <c r="AX98" s="11" t="s">
        <v>80</v>
      </c>
      <c r="AY98" s="233" t="s">
        <v>167</v>
      </c>
    </row>
    <row r="99" s="1" customFormat="1" ht="56.25" customHeight="1">
      <c r="B99" s="38"/>
      <c r="C99" s="187" t="s">
        <v>82</v>
      </c>
      <c r="D99" s="187" t="s">
        <v>161</v>
      </c>
      <c r="E99" s="188" t="s">
        <v>455</v>
      </c>
      <c r="F99" s="189" t="s">
        <v>456</v>
      </c>
      <c r="G99" s="190" t="s">
        <v>213</v>
      </c>
      <c r="H99" s="191">
        <v>725</v>
      </c>
      <c r="I99" s="192"/>
      <c r="J99" s="193">
        <f>ROUND(I99*H99,2)</f>
        <v>0</v>
      </c>
      <c r="K99" s="189" t="s">
        <v>165</v>
      </c>
      <c r="L99" s="43"/>
      <c r="M99" s="194" t="s">
        <v>19</v>
      </c>
      <c r="N99" s="195" t="s">
        <v>44</v>
      </c>
      <c r="O99" s="79"/>
      <c r="P99" s="196">
        <f>O99*H99</f>
        <v>0</v>
      </c>
      <c r="Q99" s="196">
        <v>0</v>
      </c>
      <c r="R99" s="196">
        <f>Q99*H99</f>
        <v>0</v>
      </c>
      <c r="S99" s="196">
        <v>0</v>
      </c>
      <c r="T99" s="197">
        <f>S99*H99</f>
        <v>0</v>
      </c>
      <c r="AR99" s="17" t="s">
        <v>166</v>
      </c>
      <c r="AT99" s="17" t="s">
        <v>161</v>
      </c>
      <c r="AU99" s="17" t="s">
        <v>73</v>
      </c>
      <c r="AY99" s="17" t="s">
        <v>167</v>
      </c>
      <c r="BE99" s="198">
        <f>IF(N99="základní",J99,0)</f>
        <v>0</v>
      </c>
      <c r="BF99" s="198">
        <f>IF(N99="snížená",J99,0)</f>
        <v>0</v>
      </c>
      <c r="BG99" s="198">
        <f>IF(N99="zákl. přenesená",J99,0)</f>
        <v>0</v>
      </c>
      <c r="BH99" s="198">
        <f>IF(N99="sníž. přenesená",J99,0)</f>
        <v>0</v>
      </c>
      <c r="BI99" s="198">
        <f>IF(N99="nulová",J99,0)</f>
        <v>0</v>
      </c>
      <c r="BJ99" s="17" t="s">
        <v>80</v>
      </c>
      <c r="BK99" s="198">
        <f>ROUND(I99*H99,2)</f>
        <v>0</v>
      </c>
      <c r="BL99" s="17" t="s">
        <v>166</v>
      </c>
      <c r="BM99" s="17" t="s">
        <v>558</v>
      </c>
    </row>
    <row r="100" s="1" customFormat="1">
      <c r="B100" s="38"/>
      <c r="C100" s="39"/>
      <c r="D100" s="199" t="s">
        <v>169</v>
      </c>
      <c r="E100" s="39"/>
      <c r="F100" s="200" t="s">
        <v>170</v>
      </c>
      <c r="G100" s="39"/>
      <c r="H100" s="39"/>
      <c r="I100" s="143"/>
      <c r="J100" s="39"/>
      <c r="K100" s="39"/>
      <c r="L100" s="43"/>
      <c r="M100" s="201"/>
      <c r="N100" s="79"/>
      <c r="O100" s="79"/>
      <c r="P100" s="79"/>
      <c r="Q100" s="79"/>
      <c r="R100" s="79"/>
      <c r="S100" s="79"/>
      <c r="T100" s="80"/>
      <c r="AT100" s="17" t="s">
        <v>169</v>
      </c>
      <c r="AU100" s="17" t="s">
        <v>73</v>
      </c>
    </row>
    <row r="101" s="9" customFormat="1">
      <c r="B101" s="202"/>
      <c r="C101" s="203"/>
      <c r="D101" s="199" t="s">
        <v>171</v>
      </c>
      <c r="E101" s="204" t="s">
        <v>19</v>
      </c>
      <c r="F101" s="205" t="s">
        <v>554</v>
      </c>
      <c r="G101" s="203"/>
      <c r="H101" s="204" t="s">
        <v>19</v>
      </c>
      <c r="I101" s="206"/>
      <c r="J101" s="203"/>
      <c r="K101" s="203"/>
      <c r="L101" s="207"/>
      <c r="M101" s="208"/>
      <c r="N101" s="209"/>
      <c r="O101" s="209"/>
      <c r="P101" s="209"/>
      <c r="Q101" s="209"/>
      <c r="R101" s="209"/>
      <c r="S101" s="209"/>
      <c r="T101" s="210"/>
      <c r="AT101" s="211" t="s">
        <v>171</v>
      </c>
      <c r="AU101" s="211" t="s">
        <v>73</v>
      </c>
      <c r="AV101" s="9" t="s">
        <v>80</v>
      </c>
      <c r="AW101" s="9" t="s">
        <v>35</v>
      </c>
      <c r="AX101" s="9" t="s">
        <v>73</v>
      </c>
      <c r="AY101" s="211" t="s">
        <v>167</v>
      </c>
    </row>
    <row r="102" s="10" customFormat="1">
      <c r="B102" s="212"/>
      <c r="C102" s="213"/>
      <c r="D102" s="199" t="s">
        <v>171</v>
      </c>
      <c r="E102" s="214" t="s">
        <v>19</v>
      </c>
      <c r="F102" s="215" t="s">
        <v>535</v>
      </c>
      <c r="G102" s="213"/>
      <c r="H102" s="216">
        <v>450</v>
      </c>
      <c r="I102" s="217"/>
      <c r="J102" s="213"/>
      <c r="K102" s="213"/>
      <c r="L102" s="218"/>
      <c r="M102" s="219"/>
      <c r="N102" s="220"/>
      <c r="O102" s="220"/>
      <c r="P102" s="220"/>
      <c r="Q102" s="220"/>
      <c r="R102" s="220"/>
      <c r="S102" s="220"/>
      <c r="T102" s="221"/>
      <c r="AT102" s="222" t="s">
        <v>171</v>
      </c>
      <c r="AU102" s="222" t="s">
        <v>73</v>
      </c>
      <c r="AV102" s="10" t="s">
        <v>82</v>
      </c>
      <c r="AW102" s="10" t="s">
        <v>35</v>
      </c>
      <c r="AX102" s="10" t="s">
        <v>73</v>
      </c>
      <c r="AY102" s="222" t="s">
        <v>167</v>
      </c>
    </row>
    <row r="103" s="9" customFormat="1">
      <c r="B103" s="202"/>
      <c r="C103" s="203"/>
      <c r="D103" s="199" t="s">
        <v>171</v>
      </c>
      <c r="E103" s="204" t="s">
        <v>19</v>
      </c>
      <c r="F103" s="205" t="s">
        <v>556</v>
      </c>
      <c r="G103" s="203"/>
      <c r="H103" s="204" t="s">
        <v>19</v>
      </c>
      <c r="I103" s="206"/>
      <c r="J103" s="203"/>
      <c r="K103" s="203"/>
      <c r="L103" s="207"/>
      <c r="M103" s="208"/>
      <c r="N103" s="209"/>
      <c r="O103" s="209"/>
      <c r="P103" s="209"/>
      <c r="Q103" s="209"/>
      <c r="R103" s="209"/>
      <c r="S103" s="209"/>
      <c r="T103" s="210"/>
      <c r="AT103" s="211" t="s">
        <v>171</v>
      </c>
      <c r="AU103" s="211" t="s">
        <v>73</v>
      </c>
      <c r="AV103" s="9" t="s">
        <v>80</v>
      </c>
      <c r="AW103" s="9" t="s">
        <v>35</v>
      </c>
      <c r="AX103" s="9" t="s">
        <v>73</v>
      </c>
      <c r="AY103" s="211" t="s">
        <v>167</v>
      </c>
    </row>
    <row r="104" s="10" customFormat="1">
      <c r="B104" s="212"/>
      <c r="C104" s="213"/>
      <c r="D104" s="199" t="s">
        <v>171</v>
      </c>
      <c r="E104" s="214" t="s">
        <v>19</v>
      </c>
      <c r="F104" s="215" t="s">
        <v>559</v>
      </c>
      <c r="G104" s="213"/>
      <c r="H104" s="216">
        <v>275</v>
      </c>
      <c r="I104" s="217"/>
      <c r="J104" s="213"/>
      <c r="K104" s="213"/>
      <c r="L104" s="218"/>
      <c r="M104" s="219"/>
      <c r="N104" s="220"/>
      <c r="O104" s="220"/>
      <c r="P104" s="220"/>
      <c r="Q104" s="220"/>
      <c r="R104" s="220"/>
      <c r="S104" s="220"/>
      <c r="T104" s="221"/>
      <c r="AT104" s="222" t="s">
        <v>171</v>
      </c>
      <c r="AU104" s="222" t="s">
        <v>73</v>
      </c>
      <c r="AV104" s="10" t="s">
        <v>82</v>
      </c>
      <c r="AW104" s="10" t="s">
        <v>35</v>
      </c>
      <c r="AX104" s="10" t="s">
        <v>73</v>
      </c>
      <c r="AY104" s="222" t="s">
        <v>167</v>
      </c>
    </row>
    <row r="105" s="11" customFormat="1">
      <c r="B105" s="223"/>
      <c r="C105" s="224"/>
      <c r="D105" s="199" t="s">
        <v>171</v>
      </c>
      <c r="E105" s="225" t="s">
        <v>19</v>
      </c>
      <c r="F105" s="226" t="s">
        <v>184</v>
      </c>
      <c r="G105" s="224"/>
      <c r="H105" s="227">
        <v>725</v>
      </c>
      <c r="I105" s="228"/>
      <c r="J105" s="224"/>
      <c r="K105" s="224"/>
      <c r="L105" s="229"/>
      <c r="M105" s="230"/>
      <c r="N105" s="231"/>
      <c r="O105" s="231"/>
      <c r="P105" s="231"/>
      <c r="Q105" s="231"/>
      <c r="R105" s="231"/>
      <c r="S105" s="231"/>
      <c r="T105" s="232"/>
      <c r="AT105" s="233" t="s">
        <v>171</v>
      </c>
      <c r="AU105" s="233" t="s">
        <v>73</v>
      </c>
      <c r="AV105" s="11" t="s">
        <v>166</v>
      </c>
      <c r="AW105" s="11" t="s">
        <v>35</v>
      </c>
      <c r="AX105" s="11" t="s">
        <v>80</v>
      </c>
      <c r="AY105" s="233" t="s">
        <v>167</v>
      </c>
    </row>
    <row r="106" s="1" customFormat="1" ht="22.5" customHeight="1">
      <c r="B106" s="38"/>
      <c r="C106" s="187" t="s">
        <v>89</v>
      </c>
      <c r="D106" s="187" t="s">
        <v>161</v>
      </c>
      <c r="E106" s="188" t="s">
        <v>185</v>
      </c>
      <c r="F106" s="189" t="s">
        <v>186</v>
      </c>
      <c r="G106" s="190" t="s">
        <v>164</v>
      </c>
      <c r="H106" s="191">
        <v>1.5700000000000001</v>
      </c>
      <c r="I106" s="192"/>
      <c r="J106" s="193">
        <f>ROUND(I106*H106,2)</f>
        <v>0</v>
      </c>
      <c r="K106" s="189" t="s">
        <v>165</v>
      </c>
      <c r="L106" s="43"/>
      <c r="M106" s="194" t="s">
        <v>19</v>
      </c>
      <c r="N106" s="195" t="s">
        <v>44</v>
      </c>
      <c r="O106" s="79"/>
      <c r="P106" s="196">
        <f>O106*H106</f>
        <v>0</v>
      </c>
      <c r="Q106" s="196">
        <v>0</v>
      </c>
      <c r="R106" s="196">
        <f>Q106*H106</f>
        <v>0</v>
      </c>
      <c r="S106" s="196">
        <v>0</v>
      </c>
      <c r="T106" s="197">
        <f>S106*H106</f>
        <v>0</v>
      </c>
      <c r="AR106" s="17" t="s">
        <v>166</v>
      </c>
      <c r="AT106" s="17" t="s">
        <v>161</v>
      </c>
      <c r="AU106" s="17" t="s">
        <v>73</v>
      </c>
      <c r="AY106" s="17" t="s">
        <v>167</v>
      </c>
      <c r="BE106" s="198">
        <f>IF(N106="základní",J106,0)</f>
        <v>0</v>
      </c>
      <c r="BF106" s="198">
        <f>IF(N106="snížená",J106,0)</f>
        <v>0</v>
      </c>
      <c r="BG106" s="198">
        <f>IF(N106="zákl. přenesená",J106,0)</f>
        <v>0</v>
      </c>
      <c r="BH106" s="198">
        <f>IF(N106="sníž. přenesená",J106,0)</f>
        <v>0</v>
      </c>
      <c r="BI106" s="198">
        <f>IF(N106="nulová",J106,0)</f>
        <v>0</v>
      </c>
      <c r="BJ106" s="17" t="s">
        <v>80</v>
      </c>
      <c r="BK106" s="198">
        <f>ROUND(I106*H106,2)</f>
        <v>0</v>
      </c>
      <c r="BL106" s="17" t="s">
        <v>166</v>
      </c>
      <c r="BM106" s="17" t="s">
        <v>560</v>
      </c>
    </row>
    <row r="107" s="1" customFormat="1">
      <c r="B107" s="38"/>
      <c r="C107" s="39"/>
      <c r="D107" s="199" t="s">
        <v>169</v>
      </c>
      <c r="E107" s="39"/>
      <c r="F107" s="200" t="s">
        <v>188</v>
      </c>
      <c r="G107" s="39"/>
      <c r="H107" s="39"/>
      <c r="I107" s="143"/>
      <c r="J107" s="39"/>
      <c r="K107" s="39"/>
      <c r="L107" s="43"/>
      <c r="M107" s="201"/>
      <c r="N107" s="79"/>
      <c r="O107" s="79"/>
      <c r="P107" s="79"/>
      <c r="Q107" s="79"/>
      <c r="R107" s="79"/>
      <c r="S107" s="79"/>
      <c r="T107" s="80"/>
      <c r="AT107" s="17" t="s">
        <v>169</v>
      </c>
      <c r="AU107" s="17" t="s">
        <v>73</v>
      </c>
    </row>
    <row r="108" s="10" customFormat="1">
      <c r="B108" s="212"/>
      <c r="C108" s="213"/>
      <c r="D108" s="199" t="s">
        <v>171</v>
      </c>
      <c r="E108" s="214" t="s">
        <v>19</v>
      </c>
      <c r="F108" s="215" t="s">
        <v>557</v>
      </c>
      <c r="G108" s="213"/>
      <c r="H108" s="216">
        <v>1.5700000000000001</v>
      </c>
      <c r="I108" s="217"/>
      <c r="J108" s="213"/>
      <c r="K108" s="213"/>
      <c r="L108" s="218"/>
      <c r="M108" s="219"/>
      <c r="N108" s="220"/>
      <c r="O108" s="220"/>
      <c r="P108" s="220"/>
      <c r="Q108" s="220"/>
      <c r="R108" s="220"/>
      <c r="S108" s="220"/>
      <c r="T108" s="221"/>
      <c r="AT108" s="222" t="s">
        <v>171</v>
      </c>
      <c r="AU108" s="222" t="s">
        <v>73</v>
      </c>
      <c r="AV108" s="10" t="s">
        <v>82</v>
      </c>
      <c r="AW108" s="10" t="s">
        <v>35</v>
      </c>
      <c r="AX108" s="10" t="s">
        <v>80</v>
      </c>
      <c r="AY108" s="222" t="s">
        <v>167</v>
      </c>
    </row>
    <row r="109" s="1" customFormat="1" ht="22.5" customHeight="1">
      <c r="B109" s="38"/>
      <c r="C109" s="187" t="s">
        <v>166</v>
      </c>
      <c r="D109" s="187" t="s">
        <v>161</v>
      </c>
      <c r="E109" s="188" t="s">
        <v>463</v>
      </c>
      <c r="F109" s="189" t="s">
        <v>464</v>
      </c>
      <c r="G109" s="190" t="s">
        <v>213</v>
      </c>
      <c r="H109" s="191">
        <v>275</v>
      </c>
      <c r="I109" s="192"/>
      <c r="J109" s="193">
        <f>ROUND(I109*H109,2)</f>
        <v>0</v>
      </c>
      <c r="K109" s="189" t="s">
        <v>165</v>
      </c>
      <c r="L109" s="43"/>
      <c r="M109" s="194" t="s">
        <v>19</v>
      </c>
      <c r="N109" s="195" t="s">
        <v>44</v>
      </c>
      <c r="O109" s="79"/>
      <c r="P109" s="196">
        <f>O109*H109</f>
        <v>0</v>
      </c>
      <c r="Q109" s="196">
        <v>0</v>
      </c>
      <c r="R109" s="196">
        <f>Q109*H109</f>
        <v>0</v>
      </c>
      <c r="S109" s="196">
        <v>0</v>
      </c>
      <c r="T109" s="197">
        <f>S109*H109</f>
        <v>0</v>
      </c>
      <c r="AR109" s="17" t="s">
        <v>166</v>
      </c>
      <c r="AT109" s="17" t="s">
        <v>161</v>
      </c>
      <c r="AU109" s="17" t="s">
        <v>73</v>
      </c>
      <c r="AY109" s="17" t="s">
        <v>167</v>
      </c>
      <c r="BE109" s="198">
        <f>IF(N109="základní",J109,0)</f>
        <v>0</v>
      </c>
      <c r="BF109" s="198">
        <f>IF(N109="snížená",J109,0)</f>
        <v>0</v>
      </c>
      <c r="BG109" s="198">
        <f>IF(N109="zákl. přenesená",J109,0)</f>
        <v>0</v>
      </c>
      <c r="BH109" s="198">
        <f>IF(N109="sníž. přenesená",J109,0)</f>
        <v>0</v>
      </c>
      <c r="BI109" s="198">
        <f>IF(N109="nulová",J109,0)</f>
        <v>0</v>
      </c>
      <c r="BJ109" s="17" t="s">
        <v>80</v>
      </c>
      <c r="BK109" s="198">
        <f>ROUND(I109*H109,2)</f>
        <v>0</v>
      </c>
      <c r="BL109" s="17" t="s">
        <v>166</v>
      </c>
      <c r="BM109" s="17" t="s">
        <v>561</v>
      </c>
    </row>
    <row r="110" s="1" customFormat="1">
      <c r="B110" s="38"/>
      <c r="C110" s="39"/>
      <c r="D110" s="199" t="s">
        <v>169</v>
      </c>
      <c r="E110" s="39"/>
      <c r="F110" s="200" t="s">
        <v>188</v>
      </c>
      <c r="G110" s="39"/>
      <c r="H110" s="39"/>
      <c r="I110" s="143"/>
      <c r="J110" s="39"/>
      <c r="K110" s="39"/>
      <c r="L110" s="43"/>
      <c r="M110" s="201"/>
      <c r="N110" s="79"/>
      <c r="O110" s="79"/>
      <c r="P110" s="79"/>
      <c r="Q110" s="79"/>
      <c r="R110" s="79"/>
      <c r="S110" s="79"/>
      <c r="T110" s="80"/>
      <c r="AT110" s="17" t="s">
        <v>169</v>
      </c>
      <c r="AU110" s="17" t="s">
        <v>73</v>
      </c>
    </row>
    <row r="111" s="10" customFormat="1">
      <c r="B111" s="212"/>
      <c r="C111" s="213"/>
      <c r="D111" s="199" t="s">
        <v>171</v>
      </c>
      <c r="E111" s="214" t="s">
        <v>19</v>
      </c>
      <c r="F111" s="215" t="s">
        <v>559</v>
      </c>
      <c r="G111" s="213"/>
      <c r="H111" s="216">
        <v>275</v>
      </c>
      <c r="I111" s="217"/>
      <c r="J111" s="213"/>
      <c r="K111" s="213"/>
      <c r="L111" s="218"/>
      <c r="M111" s="219"/>
      <c r="N111" s="220"/>
      <c r="O111" s="220"/>
      <c r="P111" s="220"/>
      <c r="Q111" s="220"/>
      <c r="R111" s="220"/>
      <c r="S111" s="220"/>
      <c r="T111" s="221"/>
      <c r="AT111" s="222" t="s">
        <v>171</v>
      </c>
      <c r="AU111" s="222" t="s">
        <v>73</v>
      </c>
      <c r="AV111" s="10" t="s">
        <v>82</v>
      </c>
      <c r="AW111" s="10" t="s">
        <v>35</v>
      </c>
      <c r="AX111" s="10" t="s">
        <v>80</v>
      </c>
      <c r="AY111" s="222" t="s">
        <v>167</v>
      </c>
    </row>
    <row r="112" s="1" customFormat="1" ht="22.5" customHeight="1">
      <c r="B112" s="38"/>
      <c r="C112" s="187" t="s">
        <v>205</v>
      </c>
      <c r="D112" s="187" t="s">
        <v>161</v>
      </c>
      <c r="E112" s="188" t="s">
        <v>261</v>
      </c>
      <c r="F112" s="189" t="s">
        <v>262</v>
      </c>
      <c r="G112" s="190" t="s">
        <v>164</v>
      </c>
      <c r="H112" s="191">
        <v>1.8049999999999999</v>
      </c>
      <c r="I112" s="192"/>
      <c r="J112" s="193">
        <f>ROUND(I112*H112,2)</f>
        <v>0</v>
      </c>
      <c r="K112" s="189" t="s">
        <v>165</v>
      </c>
      <c r="L112" s="43"/>
      <c r="M112" s="194" t="s">
        <v>19</v>
      </c>
      <c r="N112" s="195" t="s">
        <v>44</v>
      </c>
      <c r="O112" s="79"/>
      <c r="P112" s="196">
        <f>O112*H112</f>
        <v>0</v>
      </c>
      <c r="Q112" s="196">
        <v>0</v>
      </c>
      <c r="R112" s="196">
        <f>Q112*H112</f>
        <v>0</v>
      </c>
      <c r="S112" s="196">
        <v>0</v>
      </c>
      <c r="T112" s="197">
        <f>S112*H112</f>
        <v>0</v>
      </c>
      <c r="AR112" s="17" t="s">
        <v>166</v>
      </c>
      <c r="AT112" s="17" t="s">
        <v>161</v>
      </c>
      <c r="AU112" s="17" t="s">
        <v>73</v>
      </c>
      <c r="AY112" s="17" t="s">
        <v>167</v>
      </c>
      <c r="BE112" s="198">
        <f>IF(N112="základní",J112,0)</f>
        <v>0</v>
      </c>
      <c r="BF112" s="198">
        <f>IF(N112="snížená",J112,0)</f>
        <v>0</v>
      </c>
      <c r="BG112" s="198">
        <f>IF(N112="zákl. přenesená",J112,0)</f>
        <v>0</v>
      </c>
      <c r="BH112" s="198">
        <f>IF(N112="sníž. přenesená",J112,0)</f>
        <v>0</v>
      </c>
      <c r="BI112" s="198">
        <f>IF(N112="nulová",J112,0)</f>
        <v>0</v>
      </c>
      <c r="BJ112" s="17" t="s">
        <v>80</v>
      </c>
      <c r="BK112" s="198">
        <f>ROUND(I112*H112,2)</f>
        <v>0</v>
      </c>
      <c r="BL112" s="17" t="s">
        <v>166</v>
      </c>
      <c r="BM112" s="17" t="s">
        <v>562</v>
      </c>
    </row>
    <row r="113" s="1" customFormat="1">
      <c r="B113" s="38"/>
      <c r="C113" s="39"/>
      <c r="D113" s="199" t="s">
        <v>169</v>
      </c>
      <c r="E113" s="39"/>
      <c r="F113" s="200" t="s">
        <v>264</v>
      </c>
      <c r="G113" s="39"/>
      <c r="H113" s="39"/>
      <c r="I113" s="143"/>
      <c r="J113" s="39"/>
      <c r="K113" s="39"/>
      <c r="L113" s="43"/>
      <c r="M113" s="201"/>
      <c r="N113" s="79"/>
      <c r="O113" s="79"/>
      <c r="P113" s="79"/>
      <c r="Q113" s="79"/>
      <c r="R113" s="79"/>
      <c r="S113" s="79"/>
      <c r="T113" s="80"/>
      <c r="AT113" s="17" t="s">
        <v>169</v>
      </c>
      <c r="AU113" s="17" t="s">
        <v>73</v>
      </c>
    </row>
    <row r="114" s="10" customFormat="1">
      <c r="B114" s="212"/>
      <c r="C114" s="213"/>
      <c r="D114" s="199" t="s">
        <v>171</v>
      </c>
      <c r="E114" s="214" t="s">
        <v>19</v>
      </c>
      <c r="F114" s="215" t="s">
        <v>555</v>
      </c>
      <c r="G114" s="213"/>
      <c r="H114" s="216">
        <v>1.8049999999999999</v>
      </c>
      <c r="I114" s="217"/>
      <c r="J114" s="213"/>
      <c r="K114" s="213"/>
      <c r="L114" s="218"/>
      <c r="M114" s="219"/>
      <c r="N114" s="220"/>
      <c r="O114" s="220"/>
      <c r="P114" s="220"/>
      <c r="Q114" s="220"/>
      <c r="R114" s="220"/>
      <c r="S114" s="220"/>
      <c r="T114" s="221"/>
      <c r="AT114" s="222" t="s">
        <v>171</v>
      </c>
      <c r="AU114" s="222" t="s">
        <v>73</v>
      </c>
      <c r="AV114" s="10" t="s">
        <v>82</v>
      </c>
      <c r="AW114" s="10" t="s">
        <v>35</v>
      </c>
      <c r="AX114" s="10" t="s">
        <v>80</v>
      </c>
      <c r="AY114" s="222" t="s">
        <v>167</v>
      </c>
    </row>
    <row r="115" s="1" customFormat="1" ht="33.75" customHeight="1">
      <c r="B115" s="38"/>
      <c r="C115" s="187" t="s">
        <v>210</v>
      </c>
      <c r="D115" s="187" t="s">
        <v>161</v>
      </c>
      <c r="E115" s="188" t="s">
        <v>190</v>
      </c>
      <c r="F115" s="189" t="s">
        <v>191</v>
      </c>
      <c r="G115" s="190" t="s">
        <v>192</v>
      </c>
      <c r="H115" s="191">
        <v>396</v>
      </c>
      <c r="I115" s="192"/>
      <c r="J115" s="193">
        <f>ROUND(I115*H115,2)</f>
        <v>0</v>
      </c>
      <c r="K115" s="189" t="s">
        <v>165</v>
      </c>
      <c r="L115" s="43"/>
      <c r="M115" s="194" t="s">
        <v>19</v>
      </c>
      <c r="N115" s="195" t="s">
        <v>44</v>
      </c>
      <c r="O115" s="79"/>
      <c r="P115" s="196">
        <f>O115*H115</f>
        <v>0</v>
      </c>
      <c r="Q115" s="196">
        <v>0</v>
      </c>
      <c r="R115" s="196">
        <f>Q115*H115</f>
        <v>0</v>
      </c>
      <c r="S115" s="196">
        <v>0</v>
      </c>
      <c r="T115" s="197">
        <f>S115*H115</f>
        <v>0</v>
      </c>
      <c r="AR115" s="17" t="s">
        <v>166</v>
      </c>
      <c r="AT115" s="17" t="s">
        <v>161</v>
      </c>
      <c r="AU115" s="17" t="s">
        <v>73</v>
      </c>
      <c r="AY115" s="17" t="s">
        <v>167</v>
      </c>
      <c r="BE115" s="198">
        <f>IF(N115="základní",J115,0)</f>
        <v>0</v>
      </c>
      <c r="BF115" s="198">
        <f>IF(N115="snížená",J115,0)</f>
        <v>0</v>
      </c>
      <c r="BG115" s="198">
        <f>IF(N115="zákl. přenesená",J115,0)</f>
        <v>0</v>
      </c>
      <c r="BH115" s="198">
        <f>IF(N115="sníž. přenesená",J115,0)</f>
        <v>0</v>
      </c>
      <c r="BI115" s="198">
        <f>IF(N115="nulová",J115,0)</f>
        <v>0</v>
      </c>
      <c r="BJ115" s="17" t="s">
        <v>80</v>
      </c>
      <c r="BK115" s="198">
        <f>ROUND(I115*H115,2)</f>
        <v>0</v>
      </c>
      <c r="BL115" s="17" t="s">
        <v>166</v>
      </c>
      <c r="BM115" s="17" t="s">
        <v>563</v>
      </c>
    </row>
    <row r="116" s="1" customFormat="1">
      <c r="B116" s="38"/>
      <c r="C116" s="39"/>
      <c r="D116" s="199" t="s">
        <v>169</v>
      </c>
      <c r="E116" s="39"/>
      <c r="F116" s="200" t="s">
        <v>194</v>
      </c>
      <c r="G116" s="39"/>
      <c r="H116" s="39"/>
      <c r="I116" s="143"/>
      <c r="J116" s="39"/>
      <c r="K116" s="39"/>
      <c r="L116" s="43"/>
      <c r="M116" s="201"/>
      <c r="N116" s="79"/>
      <c r="O116" s="79"/>
      <c r="P116" s="79"/>
      <c r="Q116" s="79"/>
      <c r="R116" s="79"/>
      <c r="S116" s="79"/>
      <c r="T116" s="80"/>
      <c r="AT116" s="17" t="s">
        <v>169</v>
      </c>
      <c r="AU116" s="17" t="s">
        <v>73</v>
      </c>
    </row>
    <row r="117" s="9" customFormat="1">
      <c r="B117" s="202"/>
      <c r="C117" s="203"/>
      <c r="D117" s="199" t="s">
        <v>171</v>
      </c>
      <c r="E117" s="204" t="s">
        <v>19</v>
      </c>
      <c r="F117" s="205" t="s">
        <v>564</v>
      </c>
      <c r="G117" s="203"/>
      <c r="H117" s="204" t="s">
        <v>19</v>
      </c>
      <c r="I117" s="206"/>
      <c r="J117" s="203"/>
      <c r="K117" s="203"/>
      <c r="L117" s="207"/>
      <c r="M117" s="208"/>
      <c r="N117" s="209"/>
      <c r="O117" s="209"/>
      <c r="P117" s="209"/>
      <c r="Q117" s="209"/>
      <c r="R117" s="209"/>
      <c r="S117" s="209"/>
      <c r="T117" s="210"/>
      <c r="AT117" s="211" t="s">
        <v>171</v>
      </c>
      <c r="AU117" s="211" t="s">
        <v>73</v>
      </c>
      <c r="AV117" s="9" t="s">
        <v>80</v>
      </c>
      <c r="AW117" s="9" t="s">
        <v>35</v>
      </c>
      <c r="AX117" s="9" t="s">
        <v>73</v>
      </c>
      <c r="AY117" s="211" t="s">
        <v>167</v>
      </c>
    </row>
    <row r="118" s="10" customFormat="1">
      <c r="B118" s="212"/>
      <c r="C118" s="213"/>
      <c r="D118" s="199" t="s">
        <v>171</v>
      </c>
      <c r="E118" s="214" t="s">
        <v>19</v>
      </c>
      <c r="F118" s="215" t="s">
        <v>565</v>
      </c>
      <c r="G118" s="213"/>
      <c r="H118" s="216">
        <v>198</v>
      </c>
      <c r="I118" s="217"/>
      <c r="J118" s="213"/>
      <c r="K118" s="213"/>
      <c r="L118" s="218"/>
      <c r="M118" s="219"/>
      <c r="N118" s="220"/>
      <c r="O118" s="220"/>
      <c r="P118" s="220"/>
      <c r="Q118" s="220"/>
      <c r="R118" s="220"/>
      <c r="S118" s="220"/>
      <c r="T118" s="221"/>
      <c r="AT118" s="222" t="s">
        <v>171</v>
      </c>
      <c r="AU118" s="222" t="s">
        <v>73</v>
      </c>
      <c r="AV118" s="10" t="s">
        <v>82</v>
      </c>
      <c r="AW118" s="10" t="s">
        <v>35</v>
      </c>
      <c r="AX118" s="10" t="s">
        <v>73</v>
      </c>
      <c r="AY118" s="222" t="s">
        <v>167</v>
      </c>
    </row>
    <row r="119" s="9" customFormat="1">
      <c r="B119" s="202"/>
      <c r="C119" s="203"/>
      <c r="D119" s="199" t="s">
        <v>171</v>
      </c>
      <c r="E119" s="204" t="s">
        <v>19</v>
      </c>
      <c r="F119" s="205" t="s">
        <v>566</v>
      </c>
      <c r="G119" s="203"/>
      <c r="H119" s="204" t="s">
        <v>19</v>
      </c>
      <c r="I119" s="206"/>
      <c r="J119" s="203"/>
      <c r="K119" s="203"/>
      <c r="L119" s="207"/>
      <c r="M119" s="208"/>
      <c r="N119" s="209"/>
      <c r="O119" s="209"/>
      <c r="P119" s="209"/>
      <c r="Q119" s="209"/>
      <c r="R119" s="209"/>
      <c r="S119" s="209"/>
      <c r="T119" s="210"/>
      <c r="AT119" s="211" t="s">
        <v>171</v>
      </c>
      <c r="AU119" s="211" t="s">
        <v>73</v>
      </c>
      <c r="AV119" s="9" t="s">
        <v>80</v>
      </c>
      <c r="AW119" s="9" t="s">
        <v>35</v>
      </c>
      <c r="AX119" s="9" t="s">
        <v>73</v>
      </c>
      <c r="AY119" s="211" t="s">
        <v>167</v>
      </c>
    </row>
    <row r="120" s="10" customFormat="1">
      <c r="B120" s="212"/>
      <c r="C120" s="213"/>
      <c r="D120" s="199" t="s">
        <v>171</v>
      </c>
      <c r="E120" s="214" t="s">
        <v>19</v>
      </c>
      <c r="F120" s="215" t="s">
        <v>565</v>
      </c>
      <c r="G120" s="213"/>
      <c r="H120" s="216">
        <v>198</v>
      </c>
      <c r="I120" s="217"/>
      <c r="J120" s="213"/>
      <c r="K120" s="213"/>
      <c r="L120" s="218"/>
      <c r="M120" s="219"/>
      <c r="N120" s="220"/>
      <c r="O120" s="220"/>
      <c r="P120" s="220"/>
      <c r="Q120" s="220"/>
      <c r="R120" s="220"/>
      <c r="S120" s="220"/>
      <c r="T120" s="221"/>
      <c r="AT120" s="222" t="s">
        <v>171</v>
      </c>
      <c r="AU120" s="222" t="s">
        <v>73</v>
      </c>
      <c r="AV120" s="10" t="s">
        <v>82</v>
      </c>
      <c r="AW120" s="10" t="s">
        <v>35</v>
      </c>
      <c r="AX120" s="10" t="s">
        <v>73</v>
      </c>
      <c r="AY120" s="222" t="s">
        <v>167</v>
      </c>
    </row>
    <row r="121" s="11" customFormat="1">
      <c r="B121" s="223"/>
      <c r="C121" s="224"/>
      <c r="D121" s="199" t="s">
        <v>171</v>
      </c>
      <c r="E121" s="225" t="s">
        <v>19</v>
      </c>
      <c r="F121" s="226" t="s">
        <v>184</v>
      </c>
      <c r="G121" s="224"/>
      <c r="H121" s="227">
        <v>396</v>
      </c>
      <c r="I121" s="228"/>
      <c r="J121" s="224"/>
      <c r="K121" s="224"/>
      <c r="L121" s="229"/>
      <c r="M121" s="230"/>
      <c r="N121" s="231"/>
      <c r="O121" s="231"/>
      <c r="P121" s="231"/>
      <c r="Q121" s="231"/>
      <c r="R121" s="231"/>
      <c r="S121" s="231"/>
      <c r="T121" s="232"/>
      <c r="AT121" s="233" t="s">
        <v>171</v>
      </c>
      <c r="AU121" s="233" t="s">
        <v>73</v>
      </c>
      <c r="AV121" s="11" t="s">
        <v>166</v>
      </c>
      <c r="AW121" s="11" t="s">
        <v>35</v>
      </c>
      <c r="AX121" s="11" t="s">
        <v>80</v>
      </c>
      <c r="AY121" s="233" t="s">
        <v>167</v>
      </c>
    </row>
    <row r="122" s="1" customFormat="1" ht="22.5" customHeight="1">
      <c r="B122" s="38"/>
      <c r="C122" s="234" t="s">
        <v>217</v>
      </c>
      <c r="D122" s="234" t="s">
        <v>197</v>
      </c>
      <c r="E122" s="235" t="s">
        <v>336</v>
      </c>
      <c r="F122" s="236" t="s">
        <v>337</v>
      </c>
      <c r="G122" s="237" t="s">
        <v>200</v>
      </c>
      <c r="H122" s="238">
        <v>594</v>
      </c>
      <c r="I122" s="239"/>
      <c r="J122" s="240">
        <f>ROUND(I122*H122,2)</f>
        <v>0</v>
      </c>
      <c r="K122" s="236" t="s">
        <v>165</v>
      </c>
      <c r="L122" s="241"/>
      <c r="M122" s="242" t="s">
        <v>19</v>
      </c>
      <c r="N122" s="243" t="s">
        <v>44</v>
      </c>
      <c r="O122" s="79"/>
      <c r="P122" s="196">
        <f>O122*H122</f>
        <v>0</v>
      </c>
      <c r="Q122" s="196">
        <v>1</v>
      </c>
      <c r="R122" s="196">
        <f>Q122*H122</f>
        <v>594</v>
      </c>
      <c r="S122" s="196">
        <v>0</v>
      </c>
      <c r="T122" s="197">
        <f>S122*H122</f>
        <v>0</v>
      </c>
      <c r="AR122" s="17" t="s">
        <v>201</v>
      </c>
      <c r="AT122" s="17" t="s">
        <v>197</v>
      </c>
      <c r="AU122" s="17" t="s">
        <v>73</v>
      </c>
      <c r="AY122" s="17" t="s">
        <v>167</v>
      </c>
      <c r="BE122" s="198">
        <f>IF(N122="základní",J122,0)</f>
        <v>0</v>
      </c>
      <c r="BF122" s="198">
        <f>IF(N122="snížená",J122,0)</f>
        <v>0</v>
      </c>
      <c r="BG122" s="198">
        <f>IF(N122="zákl. přenesená",J122,0)</f>
        <v>0</v>
      </c>
      <c r="BH122" s="198">
        <f>IF(N122="sníž. přenesená",J122,0)</f>
        <v>0</v>
      </c>
      <c r="BI122" s="198">
        <f>IF(N122="nulová",J122,0)</f>
        <v>0</v>
      </c>
      <c r="BJ122" s="17" t="s">
        <v>80</v>
      </c>
      <c r="BK122" s="198">
        <f>ROUND(I122*H122,2)</f>
        <v>0</v>
      </c>
      <c r="BL122" s="17" t="s">
        <v>166</v>
      </c>
      <c r="BM122" s="17" t="s">
        <v>567</v>
      </c>
    </row>
    <row r="123" s="10" customFormat="1">
      <c r="B123" s="212"/>
      <c r="C123" s="213"/>
      <c r="D123" s="199" t="s">
        <v>171</v>
      </c>
      <c r="E123" s="214" t="s">
        <v>19</v>
      </c>
      <c r="F123" s="215" t="s">
        <v>568</v>
      </c>
      <c r="G123" s="213"/>
      <c r="H123" s="216">
        <v>594</v>
      </c>
      <c r="I123" s="217"/>
      <c r="J123" s="213"/>
      <c r="K123" s="213"/>
      <c r="L123" s="218"/>
      <c r="M123" s="219"/>
      <c r="N123" s="220"/>
      <c r="O123" s="220"/>
      <c r="P123" s="220"/>
      <c r="Q123" s="220"/>
      <c r="R123" s="220"/>
      <c r="S123" s="220"/>
      <c r="T123" s="221"/>
      <c r="AT123" s="222" t="s">
        <v>171</v>
      </c>
      <c r="AU123" s="222" t="s">
        <v>73</v>
      </c>
      <c r="AV123" s="10" t="s">
        <v>82</v>
      </c>
      <c r="AW123" s="10" t="s">
        <v>35</v>
      </c>
      <c r="AX123" s="10" t="s">
        <v>80</v>
      </c>
      <c r="AY123" s="222" t="s">
        <v>167</v>
      </c>
    </row>
    <row r="124" s="1" customFormat="1" ht="90" customHeight="1">
      <c r="B124" s="38"/>
      <c r="C124" s="187" t="s">
        <v>201</v>
      </c>
      <c r="D124" s="187" t="s">
        <v>161</v>
      </c>
      <c r="E124" s="188" t="s">
        <v>340</v>
      </c>
      <c r="F124" s="189" t="s">
        <v>341</v>
      </c>
      <c r="G124" s="190" t="s">
        <v>200</v>
      </c>
      <c r="H124" s="191">
        <v>594</v>
      </c>
      <c r="I124" s="192"/>
      <c r="J124" s="193">
        <f>ROUND(I124*H124,2)</f>
        <v>0</v>
      </c>
      <c r="K124" s="189" t="s">
        <v>165</v>
      </c>
      <c r="L124" s="43"/>
      <c r="M124" s="194" t="s">
        <v>19</v>
      </c>
      <c r="N124" s="195" t="s">
        <v>44</v>
      </c>
      <c r="O124" s="79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AR124" s="17" t="s">
        <v>166</v>
      </c>
      <c r="AT124" s="17" t="s">
        <v>161</v>
      </c>
      <c r="AU124" s="17" t="s">
        <v>73</v>
      </c>
      <c r="AY124" s="17" t="s">
        <v>167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7" t="s">
        <v>80</v>
      </c>
      <c r="BK124" s="198">
        <f>ROUND(I124*H124,2)</f>
        <v>0</v>
      </c>
      <c r="BL124" s="17" t="s">
        <v>166</v>
      </c>
      <c r="BM124" s="17" t="s">
        <v>569</v>
      </c>
    </row>
    <row r="125" s="1" customFormat="1">
      <c r="B125" s="38"/>
      <c r="C125" s="39"/>
      <c r="D125" s="199" t="s">
        <v>169</v>
      </c>
      <c r="E125" s="39"/>
      <c r="F125" s="200" t="s">
        <v>209</v>
      </c>
      <c r="G125" s="39"/>
      <c r="H125" s="39"/>
      <c r="I125" s="143"/>
      <c r="J125" s="39"/>
      <c r="K125" s="39"/>
      <c r="L125" s="43"/>
      <c r="M125" s="201"/>
      <c r="N125" s="79"/>
      <c r="O125" s="79"/>
      <c r="P125" s="79"/>
      <c r="Q125" s="79"/>
      <c r="R125" s="79"/>
      <c r="S125" s="79"/>
      <c r="T125" s="80"/>
      <c r="AT125" s="17" t="s">
        <v>169</v>
      </c>
      <c r="AU125" s="17" t="s">
        <v>73</v>
      </c>
    </row>
    <row r="126" s="1" customFormat="1" ht="22.5" customHeight="1">
      <c r="B126" s="38"/>
      <c r="C126" s="187" t="s">
        <v>228</v>
      </c>
      <c r="D126" s="187" t="s">
        <v>161</v>
      </c>
      <c r="E126" s="188" t="s">
        <v>211</v>
      </c>
      <c r="F126" s="189" t="s">
        <v>212</v>
      </c>
      <c r="G126" s="190" t="s">
        <v>213</v>
      </c>
      <c r="H126" s="191">
        <v>150</v>
      </c>
      <c r="I126" s="192"/>
      <c r="J126" s="193">
        <f>ROUND(I126*H126,2)</f>
        <v>0</v>
      </c>
      <c r="K126" s="189" t="s">
        <v>165</v>
      </c>
      <c r="L126" s="43"/>
      <c r="M126" s="194" t="s">
        <v>19</v>
      </c>
      <c r="N126" s="195" t="s">
        <v>44</v>
      </c>
      <c r="O126" s="79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AR126" s="17" t="s">
        <v>166</v>
      </c>
      <c r="AT126" s="17" t="s">
        <v>161</v>
      </c>
      <c r="AU126" s="17" t="s">
        <v>73</v>
      </c>
      <c r="AY126" s="17" t="s">
        <v>167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7" t="s">
        <v>80</v>
      </c>
      <c r="BK126" s="198">
        <f>ROUND(I126*H126,2)</f>
        <v>0</v>
      </c>
      <c r="BL126" s="17" t="s">
        <v>166</v>
      </c>
      <c r="BM126" s="17" t="s">
        <v>570</v>
      </c>
    </row>
    <row r="127" s="1" customFormat="1">
      <c r="B127" s="38"/>
      <c r="C127" s="39"/>
      <c r="D127" s="199" t="s">
        <v>169</v>
      </c>
      <c r="E127" s="39"/>
      <c r="F127" s="200" t="s">
        <v>215</v>
      </c>
      <c r="G127" s="39"/>
      <c r="H127" s="39"/>
      <c r="I127" s="143"/>
      <c r="J127" s="39"/>
      <c r="K127" s="39"/>
      <c r="L127" s="43"/>
      <c r="M127" s="201"/>
      <c r="N127" s="79"/>
      <c r="O127" s="79"/>
      <c r="P127" s="79"/>
      <c r="Q127" s="79"/>
      <c r="R127" s="79"/>
      <c r="S127" s="79"/>
      <c r="T127" s="80"/>
      <c r="AT127" s="17" t="s">
        <v>169</v>
      </c>
      <c r="AU127" s="17" t="s">
        <v>73</v>
      </c>
    </row>
    <row r="128" s="1" customFormat="1" ht="22.5" customHeight="1">
      <c r="B128" s="38"/>
      <c r="C128" s="187" t="s">
        <v>115</v>
      </c>
      <c r="D128" s="187" t="s">
        <v>161</v>
      </c>
      <c r="E128" s="188" t="s">
        <v>571</v>
      </c>
      <c r="F128" s="189" t="s">
        <v>572</v>
      </c>
      <c r="G128" s="190" t="s">
        <v>213</v>
      </c>
      <c r="H128" s="191">
        <v>100</v>
      </c>
      <c r="I128" s="192"/>
      <c r="J128" s="193">
        <f>ROUND(I128*H128,2)</f>
        <v>0</v>
      </c>
      <c r="K128" s="189" t="s">
        <v>165</v>
      </c>
      <c r="L128" s="43"/>
      <c r="M128" s="194" t="s">
        <v>19</v>
      </c>
      <c r="N128" s="195" t="s">
        <v>44</v>
      </c>
      <c r="O128" s="79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AR128" s="17" t="s">
        <v>166</v>
      </c>
      <c r="AT128" s="17" t="s">
        <v>161</v>
      </c>
      <c r="AU128" s="17" t="s">
        <v>73</v>
      </c>
      <c r="AY128" s="17" t="s">
        <v>167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7" t="s">
        <v>80</v>
      </c>
      <c r="BK128" s="198">
        <f>ROUND(I128*H128,2)</f>
        <v>0</v>
      </c>
      <c r="BL128" s="17" t="s">
        <v>166</v>
      </c>
      <c r="BM128" s="17" t="s">
        <v>573</v>
      </c>
    </row>
    <row r="129" s="1" customFormat="1">
      <c r="B129" s="38"/>
      <c r="C129" s="39"/>
      <c r="D129" s="199" t="s">
        <v>169</v>
      </c>
      <c r="E129" s="39"/>
      <c r="F129" s="200" t="s">
        <v>215</v>
      </c>
      <c r="G129" s="39"/>
      <c r="H129" s="39"/>
      <c r="I129" s="143"/>
      <c r="J129" s="39"/>
      <c r="K129" s="39"/>
      <c r="L129" s="43"/>
      <c r="M129" s="201"/>
      <c r="N129" s="79"/>
      <c r="O129" s="79"/>
      <c r="P129" s="79"/>
      <c r="Q129" s="79"/>
      <c r="R129" s="79"/>
      <c r="S129" s="79"/>
      <c r="T129" s="80"/>
      <c r="AT129" s="17" t="s">
        <v>169</v>
      </c>
      <c r="AU129" s="17" t="s">
        <v>73</v>
      </c>
    </row>
    <row r="130" s="1" customFormat="1" ht="33.75" customHeight="1">
      <c r="B130" s="38"/>
      <c r="C130" s="187" t="s">
        <v>238</v>
      </c>
      <c r="D130" s="187" t="s">
        <v>161</v>
      </c>
      <c r="E130" s="188" t="s">
        <v>479</v>
      </c>
      <c r="F130" s="189" t="s">
        <v>480</v>
      </c>
      <c r="G130" s="190" t="s">
        <v>236</v>
      </c>
      <c r="H130" s="191">
        <v>24</v>
      </c>
      <c r="I130" s="192"/>
      <c r="J130" s="193">
        <f>ROUND(I130*H130,2)</f>
        <v>0</v>
      </c>
      <c r="K130" s="189" t="s">
        <v>165</v>
      </c>
      <c r="L130" s="43"/>
      <c r="M130" s="194" t="s">
        <v>19</v>
      </c>
      <c r="N130" s="195" t="s">
        <v>44</v>
      </c>
      <c r="O130" s="79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AR130" s="17" t="s">
        <v>166</v>
      </c>
      <c r="AT130" s="17" t="s">
        <v>161</v>
      </c>
      <c r="AU130" s="17" t="s">
        <v>73</v>
      </c>
      <c r="AY130" s="17" t="s">
        <v>167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7" t="s">
        <v>80</v>
      </c>
      <c r="BK130" s="198">
        <f>ROUND(I130*H130,2)</f>
        <v>0</v>
      </c>
      <c r="BL130" s="17" t="s">
        <v>166</v>
      </c>
      <c r="BM130" s="17" t="s">
        <v>574</v>
      </c>
    </row>
    <row r="131" s="1" customFormat="1">
      <c r="B131" s="38"/>
      <c r="C131" s="39"/>
      <c r="D131" s="199" t="s">
        <v>169</v>
      </c>
      <c r="E131" s="39"/>
      <c r="F131" s="200" t="s">
        <v>482</v>
      </c>
      <c r="G131" s="39"/>
      <c r="H131" s="39"/>
      <c r="I131" s="143"/>
      <c r="J131" s="39"/>
      <c r="K131" s="39"/>
      <c r="L131" s="43"/>
      <c r="M131" s="201"/>
      <c r="N131" s="79"/>
      <c r="O131" s="79"/>
      <c r="P131" s="79"/>
      <c r="Q131" s="79"/>
      <c r="R131" s="79"/>
      <c r="S131" s="79"/>
      <c r="T131" s="80"/>
      <c r="AT131" s="17" t="s">
        <v>169</v>
      </c>
      <c r="AU131" s="17" t="s">
        <v>73</v>
      </c>
    </row>
    <row r="132" s="1" customFormat="1" ht="22.5" customHeight="1">
      <c r="B132" s="38"/>
      <c r="C132" s="187" t="s">
        <v>242</v>
      </c>
      <c r="D132" s="187" t="s">
        <v>161</v>
      </c>
      <c r="E132" s="188" t="s">
        <v>484</v>
      </c>
      <c r="F132" s="189" t="s">
        <v>485</v>
      </c>
      <c r="G132" s="190" t="s">
        <v>213</v>
      </c>
      <c r="H132" s="191">
        <v>120</v>
      </c>
      <c r="I132" s="192"/>
      <c r="J132" s="193">
        <f>ROUND(I132*H132,2)</f>
        <v>0</v>
      </c>
      <c r="K132" s="189" t="s">
        <v>165</v>
      </c>
      <c r="L132" s="43"/>
      <c r="M132" s="194" t="s">
        <v>19</v>
      </c>
      <c r="N132" s="195" t="s">
        <v>44</v>
      </c>
      <c r="O132" s="79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AR132" s="17" t="s">
        <v>166</v>
      </c>
      <c r="AT132" s="17" t="s">
        <v>161</v>
      </c>
      <c r="AU132" s="17" t="s">
        <v>73</v>
      </c>
      <c r="AY132" s="17" t="s">
        <v>167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7" t="s">
        <v>80</v>
      </c>
      <c r="BK132" s="198">
        <f>ROUND(I132*H132,2)</f>
        <v>0</v>
      </c>
      <c r="BL132" s="17" t="s">
        <v>166</v>
      </c>
      <c r="BM132" s="17" t="s">
        <v>575</v>
      </c>
    </row>
    <row r="133" s="1" customFormat="1">
      <c r="B133" s="38"/>
      <c r="C133" s="39"/>
      <c r="D133" s="199" t="s">
        <v>169</v>
      </c>
      <c r="E133" s="39"/>
      <c r="F133" s="200" t="s">
        <v>487</v>
      </c>
      <c r="G133" s="39"/>
      <c r="H133" s="39"/>
      <c r="I133" s="143"/>
      <c r="J133" s="39"/>
      <c r="K133" s="39"/>
      <c r="L133" s="43"/>
      <c r="M133" s="201"/>
      <c r="N133" s="79"/>
      <c r="O133" s="79"/>
      <c r="P133" s="79"/>
      <c r="Q133" s="79"/>
      <c r="R133" s="79"/>
      <c r="S133" s="79"/>
      <c r="T133" s="80"/>
      <c r="AT133" s="17" t="s">
        <v>169</v>
      </c>
      <c r="AU133" s="17" t="s">
        <v>73</v>
      </c>
    </row>
    <row r="134" s="10" customFormat="1">
      <c r="B134" s="212"/>
      <c r="C134" s="213"/>
      <c r="D134" s="199" t="s">
        <v>171</v>
      </c>
      <c r="E134" s="214" t="s">
        <v>19</v>
      </c>
      <c r="F134" s="215" t="s">
        <v>576</v>
      </c>
      <c r="G134" s="213"/>
      <c r="H134" s="216">
        <v>120</v>
      </c>
      <c r="I134" s="217"/>
      <c r="J134" s="213"/>
      <c r="K134" s="213"/>
      <c r="L134" s="218"/>
      <c r="M134" s="219"/>
      <c r="N134" s="220"/>
      <c r="O134" s="220"/>
      <c r="P134" s="220"/>
      <c r="Q134" s="220"/>
      <c r="R134" s="220"/>
      <c r="S134" s="220"/>
      <c r="T134" s="221"/>
      <c r="AT134" s="222" t="s">
        <v>171</v>
      </c>
      <c r="AU134" s="222" t="s">
        <v>73</v>
      </c>
      <c r="AV134" s="10" t="s">
        <v>82</v>
      </c>
      <c r="AW134" s="10" t="s">
        <v>35</v>
      </c>
      <c r="AX134" s="10" t="s">
        <v>80</v>
      </c>
      <c r="AY134" s="222" t="s">
        <v>167</v>
      </c>
    </row>
    <row r="135" s="1" customFormat="1" ht="22.5" customHeight="1">
      <c r="B135" s="38"/>
      <c r="C135" s="187" t="s">
        <v>298</v>
      </c>
      <c r="D135" s="187" t="s">
        <v>161</v>
      </c>
      <c r="E135" s="188" t="s">
        <v>218</v>
      </c>
      <c r="F135" s="189" t="s">
        <v>219</v>
      </c>
      <c r="G135" s="190" t="s">
        <v>213</v>
      </c>
      <c r="H135" s="191">
        <v>14.4</v>
      </c>
      <c r="I135" s="192"/>
      <c r="J135" s="193">
        <f>ROUND(I135*H135,2)</f>
        <v>0</v>
      </c>
      <c r="K135" s="189" t="s">
        <v>359</v>
      </c>
      <c r="L135" s="43"/>
      <c r="M135" s="194" t="s">
        <v>19</v>
      </c>
      <c r="N135" s="195" t="s">
        <v>44</v>
      </c>
      <c r="O135" s="79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AR135" s="17" t="s">
        <v>166</v>
      </c>
      <c r="AT135" s="17" t="s">
        <v>161</v>
      </c>
      <c r="AU135" s="17" t="s">
        <v>73</v>
      </c>
      <c r="AY135" s="17" t="s">
        <v>167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7" t="s">
        <v>80</v>
      </c>
      <c r="BK135" s="198">
        <f>ROUND(I135*H135,2)</f>
        <v>0</v>
      </c>
      <c r="BL135" s="17" t="s">
        <v>166</v>
      </c>
      <c r="BM135" s="17" t="s">
        <v>577</v>
      </c>
    </row>
    <row r="136" s="1" customFormat="1">
      <c r="B136" s="38"/>
      <c r="C136" s="39"/>
      <c r="D136" s="199" t="s">
        <v>169</v>
      </c>
      <c r="E136" s="39"/>
      <c r="F136" s="200" t="s">
        <v>221</v>
      </c>
      <c r="G136" s="39"/>
      <c r="H136" s="39"/>
      <c r="I136" s="143"/>
      <c r="J136" s="39"/>
      <c r="K136" s="39"/>
      <c r="L136" s="43"/>
      <c r="M136" s="201"/>
      <c r="N136" s="79"/>
      <c r="O136" s="79"/>
      <c r="P136" s="79"/>
      <c r="Q136" s="79"/>
      <c r="R136" s="79"/>
      <c r="S136" s="79"/>
      <c r="T136" s="80"/>
      <c r="AT136" s="17" t="s">
        <v>169</v>
      </c>
      <c r="AU136" s="17" t="s">
        <v>73</v>
      </c>
    </row>
    <row r="137" s="9" customFormat="1">
      <c r="B137" s="202"/>
      <c r="C137" s="203"/>
      <c r="D137" s="199" t="s">
        <v>171</v>
      </c>
      <c r="E137" s="204" t="s">
        <v>19</v>
      </c>
      <c r="F137" s="205" t="s">
        <v>578</v>
      </c>
      <c r="G137" s="203"/>
      <c r="H137" s="204" t="s">
        <v>19</v>
      </c>
      <c r="I137" s="206"/>
      <c r="J137" s="203"/>
      <c r="K137" s="203"/>
      <c r="L137" s="207"/>
      <c r="M137" s="208"/>
      <c r="N137" s="209"/>
      <c r="O137" s="209"/>
      <c r="P137" s="209"/>
      <c r="Q137" s="209"/>
      <c r="R137" s="209"/>
      <c r="S137" s="209"/>
      <c r="T137" s="210"/>
      <c r="AT137" s="211" t="s">
        <v>171</v>
      </c>
      <c r="AU137" s="211" t="s">
        <v>73</v>
      </c>
      <c r="AV137" s="9" t="s">
        <v>80</v>
      </c>
      <c r="AW137" s="9" t="s">
        <v>35</v>
      </c>
      <c r="AX137" s="9" t="s">
        <v>73</v>
      </c>
      <c r="AY137" s="211" t="s">
        <v>167</v>
      </c>
    </row>
    <row r="138" s="10" customFormat="1">
      <c r="B138" s="212"/>
      <c r="C138" s="213"/>
      <c r="D138" s="199" t="s">
        <v>171</v>
      </c>
      <c r="E138" s="214" t="s">
        <v>19</v>
      </c>
      <c r="F138" s="215" t="s">
        <v>579</v>
      </c>
      <c r="G138" s="213"/>
      <c r="H138" s="216">
        <v>14.4</v>
      </c>
      <c r="I138" s="217"/>
      <c r="J138" s="213"/>
      <c r="K138" s="213"/>
      <c r="L138" s="218"/>
      <c r="M138" s="219"/>
      <c r="N138" s="220"/>
      <c r="O138" s="220"/>
      <c r="P138" s="220"/>
      <c r="Q138" s="220"/>
      <c r="R138" s="220"/>
      <c r="S138" s="220"/>
      <c r="T138" s="221"/>
      <c r="AT138" s="222" t="s">
        <v>171</v>
      </c>
      <c r="AU138" s="222" t="s">
        <v>73</v>
      </c>
      <c r="AV138" s="10" t="s">
        <v>82</v>
      </c>
      <c r="AW138" s="10" t="s">
        <v>35</v>
      </c>
      <c r="AX138" s="10" t="s">
        <v>80</v>
      </c>
      <c r="AY138" s="222" t="s">
        <v>167</v>
      </c>
    </row>
    <row r="139" s="1" customFormat="1" ht="22.5" customHeight="1">
      <c r="B139" s="38"/>
      <c r="C139" s="187" t="s">
        <v>306</v>
      </c>
      <c r="D139" s="187" t="s">
        <v>161</v>
      </c>
      <c r="E139" s="188" t="s">
        <v>224</v>
      </c>
      <c r="F139" s="189" t="s">
        <v>225</v>
      </c>
      <c r="G139" s="190" t="s">
        <v>213</v>
      </c>
      <c r="H139" s="191">
        <v>14.4</v>
      </c>
      <c r="I139" s="192"/>
      <c r="J139" s="193">
        <f>ROUND(I139*H139,2)</f>
        <v>0</v>
      </c>
      <c r="K139" s="189" t="s">
        <v>359</v>
      </c>
      <c r="L139" s="43"/>
      <c r="M139" s="194" t="s">
        <v>19</v>
      </c>
      <c r="N139" s="195" t="s">
        <v>44</v>
      </c>
      <c r="O139" s="79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AR139" s="17" t="s">
        <v>166</v>
      </c>
      <c r="AT139" s="17" t="s">
        <v>161</v>
      </c>
      <c r="AU139" s="17" t="s">
        <v>73</v>
      </c>
      <c r="AY139" s="17" t="s">
        <v>167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7" t="s">
        <v>80</v>
      </c>
      <c r="BK139" s="198">
        <f>ROUND(I139*H139,2)</f>
        <v>0</v>
      </c>
      <c r="BL139" s="17" t="s">
        <v>166</v>
      </c>
      <c r="BM139" s="17" t="s">
        <v>580</v>
      </c>
    </row>
    <row r="140" s="1" customFormat="1">
      <c r="B140" s="38"/>
      <c r="C140" s="39"/>
      <c r="D140" s="199" t="s">
        <v>169</v>
      </c>
      <c r="E140" s="39"/>
      <c r="F140" s="200" t="s">
        <v>227</v>
      </c>
      <c r="G140" s="39"/>
      <c r="H140" s="39"/>
      <c r="I140" s="143"/>
      <c r="J140" s="39"/>
      <c r="K140" s="39"/>
      <c r="L140" s="43"/>
      <c r="M140" s="201"/>
      <c r="N140" s="79"/>
      <c r="O140" s="79"/>
      <c r="P140" s="79"/>
      <c r="Q140" s="79"/>
      <c r="R140" s="79"/>
      <c r="S140" s="79"/>
      <c r="T140" s="80"/>
      <c r="AT140" s="17" t="s">
        <v>169</v>
      </c>
      <c r="AU140" s="17" t="s">
        <v>73</v>
      </c>
    </row>
    <row r="141" s="9" customFormat="1">
      <c r="B141" s="202"/>
      <c r="C141" s="203"/>
      <c r="D141" s="199" t="s">
        <v>171</v>
      </c>
      <c r="E141" s="204" t="s">
        <v>19</v>
      </c>
      <c r="F141" s="205" t="s">
        <v>578</v>
      </c>
      <c r="G141" s="203"/>
      <c r="H141" s="204" t="s">
        <v>19</v>
      </c>
      <c r="I141" s="206"/>
      <c r="J141" s="203"/>
      <c r="K141" s="203"/>
      <c r="L141" s="207"/>
      <c r="M141" s="208"/>
      <c r="N141" s="209"/>
      <c r="O141" s="209"/>
      <c r="P141" s="209"/>
      <c r="Q141" s="209"/>
      <c r="R141" s="209"/>
      <c r="S141" s="209"/>
      <c r="T141" s="210"/>
      <c r="AT141" s="211" t="s">
        <v>171</v>
      </c>
      <c r="AU141" s="211" t="s">
        <v>73</v>
      </c>
      <c r="AV141" s="9" t="s">
        <v>80</v>
      </c>
      <c r="AW141" s="9" t="s">
        <v>35</v>
      </c>
      <c r="AX141" s="9" t="s">
        <v>73</v>
      </c>
      <c r="AY141" s="211" t="s">
        <v>167</v>
      </c>
    </row>
    <row r="142" s="10" customFormat="1">
      <c r="B142" s="212"/>
      <c r="C142" s="213"/>
      <c r="D142" s="199" t="s">
        <v>171</v>
      </c>
      <c r="E142" s="214" t="s">
        <v>19</v>
      </c>
      <c r="F142" s="215" t="s">
        <v>579</v>
      </c>
      <c r="G142" s="213"/>
      <c r="H142" s="216">
        <v>14.4</v>
      </c>
      <c r="I142" s="217"/>
      <c r="J142" s="213"/>
      <c r="K142" s="213"/>
      <c r="L142" s="218"/>
      <c r="M142" s="219"/>
      <c r="N142" s="220"/>
      <c r="O142" s="220"/>
      <c r="P142" s="220"/>
      <c r="Q142" s="220"/>
      <c r="R142" s="220"/>
      <c r="S142" s="220"/>
      <c r="T142" s="221"/>
      <c r="AT142" s="222" t="s">
        <v>171</v>
      </c>
      <c r="AU142" s="222" t="s">
        <v>73</v>
      </c>
      <c r="AV142" s="10" t="s">
        <v>82</v>
      </c>
      <c r="AW142" s="10" t="s">
        <v>35</v>
      </c>
      <c r="AX142" s="10" t="s">
        <v>80</v>
      </c>
      <c r="AY142" s="222" t="s">
        <v>167</v>
      </c>
    </row>
    <row r="143" s="1" customFormat="1" ht="56.25" customHeight="1">
      <c r="B143" s="38"/>
      <c r="C143" s="187" t="s">
        <v>8</v>
      </c>
      <c r="D143" s="187" t="s">
        <v>161</v>
      </c>
      <c r="E143" s="188" t="s">
        <v>581</v>
      </c>
      <c r="F143" s="189" t="s">
        <v>582</v>
      </c>
      <c r="G143" s="190" t="s">
        <v>192</v>
      </c>
      <c r="H143" s="191">
        <v>5</v>
      </c>
      <c r="I143" s="192"/>
      <c r="J143" s="193">
        <f>ROUND(I143*H143,2)</f>
        <v>0</v>
      </c>
      <c r="K143" s="189" t="s">
        <v>165</v>
      </c>
      <c r="L143" s="43"/>
      <c r="M143" s="194" t="s">
        <v>19</v>
      </c>
      <c r="N143" s="195" t="s">
        <v>44</v>
      </c>
      <c r="O143" s="79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AR143" s="17" t="s">
        <v>166</v>
      </c>
      <c r="AT143" s="17" t="s">
        <v>161</v>
      </c>
      <c r="AU143" s="17" t="s">
        <v>73</v>
      </c>
      <c r="AY143" s="17" t="s">
        <v>167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7" t="s">
        <v>80</v>
      </c>
      <c r="BK143" s="198">
        <f>ROUND(I143*H143,2)</f>
        <v>0</v>
      </c>
      <c r="BL143" s="17" t="s">
        <v>166</v>
      </c>
      <c r="BM143" s="17" t="s">
        <v>583</v>
      </c>
    </row>
    <row r="144" s="1" customFormat="1">
      <c r="B144" s="38"/>
      <c r="C144" s="39"/>
      <c r="D144" s="199" t="s">
        <v>169</v>
      </c>
      <c r="E144" s="39"/>
      <c r="F144" s="200" t="s">
        <v>584</v>
      </c>
      <c r="G144" s="39"/>
      <c r="H144" s="39"/>
      <c r="I144" s="143"/>
      <c r="J144" s="39"/>
      <c r="K144" s="39"/>
      <c r="L144" s="43"/>
      <c r="M144" s="201"/>
      <c r="N144" s="79"/>
      <c r="O144" s="79"/>
      <c r="P144" s="79"/>
      <c r="Q144" s="79"/>
      <c r="R144" s="79"/>
      <c r="S144" s="79"/>
      <c r="T144" s="80"/>
      <c r="AT144" s="17" t="s">
        <v>169</v>
      </c>
      <c r="AU144" s="17" t="s">
        <v>73</v>
      </c>
    </row>
    <row r="145" s="1" customFormat="1" ht="90" customHeight="1">
      <c r="B145" s="38"/>
      <c r="C145" s="187" t="s">
        <v>316</v>
      </c>
      <c r="D145" s="187" t="s">
        <v>161</v>
      </c>
      <c r="E145" s="188" t="s">
        <v>524</v>
      </c>
      <c r="F145" s="189" t="s">
        <v>525</v>
      </c>
      <c r="G145" s="190" t="s">
        <v>200</v>
      </c>
      <c r="H145" s="191">
        <v>9</v>
      </c>
      <c r="I145" s="192"/>
      <c r="J145" s="193">
        <f>ROUND(I145*H145,2)</f>
        <v>0</v>
      </c>
      <c r="K145" s="189" t="s">
        <v>359</v>
      </c>
      <c r="L145" s="43"/>
      <c r="M145" s="194" t="s">
        <v>19</v>
      </c>
      <c r="N145" s="195" t="s">
        <v>44</v>
      </c>
      <c r="O145" s="79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AR145" s="17" t="s">
        <v>166</v>
      </c>
      <c r="AT145" s="17" t="s">
        <v>161</v>
      </c>
      <c r="AU145" s="17" t="s">
        <v>73</v>
      </c>
      <c r="AY145" s="17" t="s">
        <v>167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7" t="s">
        <v>80</v>
      </c>
      <c r="BK145" s="198">
        <f>ROUND(I145*H145,2)</f>
        <v>0</v>
      </c>
      <c r="BL145" s="17" t="s">
        <v>166</v>
      </c>
      <c r="BM145" s="17" t="s">
        <v>585</v>
      </c>
    </row>
    <row r="146" s="1" customFormat="1">
      <c r="B146" s="38"/>
      <c r="C146" s="39"/>
      <c r="D146" s="199" t="s">
        <v>169</v>
      </c>
      <c r="E146" s="39"/>
      <c r="F146" s="200" t="s">
        <v>209</v>
      </c>
      <c r="G146" s="39"/>
      <c r="H146" s="39"/>
      <c r="I146" s="143"/>
      <c r="J146" s="39"/>
      <c r="K146" s="39"/>
      <c r="L146" s="43"/>
      <c r="M146" s="201"/>
      <c r="N146" s="79"/>
      <c r="O146" s="79"/>
      <c r="P146" s="79"/>
      <c r="Q146" s="79"/>
      <c r="R146" s="79"/>
      <c r="S146" s="79"/>
      <c r="T146" s="80"/>
      <c r="AT146" s="17" t="s">
        <v>169</v>
      </c>
      <c r="AU146" s="17" t="s">
        <v>73</v>
      </c>
    </row>
    <row r="147" s="10" customFormat="1">
      <c r="B147" s="212"/>
      <c r="C147" s="213"/>
      <c r="D147" s="199" t="s">
        <v>171</v>
      </c>
      <c r="E147" s="214" t="s">
        <v>19</v>
      </c>
      <c r="F147" s="215" t="s">
        <v>586</v>
      </c>
      <c r="G147" s="213"/>
      <c r="H147" s="216">
        <v>9</v>
      </c>
      <c r="I147" s="217"/>
      <c r="J147" s="213"/>
      <c r="K147" s="213"/>
      <c r="L147" s="218"/>
      <c r="M147" s="219"/>
      <c r="N147" s="220"/>
      <c r="O147" s="220"/>
      <c r="P147" s="220"/>
      <c r="Q147" s="220"/>
      <c r="R147" s="220"/>
      <c r="S147" s="220"/>
      <c r="T147" s="221"/>
      <c r="AT147" s="222" t="s">
        <v>171</v>
      </c>
      <c r="AU147" s="222" t="s">
        <v>73</v>
      </c>
      <c r="AV147" s="10" t="s">
        <v>82</v>
      </c>
      <c r="AW147" s="10" t="s">
        <v>35</v>
      </c>
      <c r="AX147" s="10" t="s">
        <v>80</v>
      </c>
      <c r="AY147" s="222" t="s">
        <v>167</v>
      </c>
    </row>
    <row r="148" s="1" customFormat="1" ht="33.75" customHeight="1">
      <c r="B148" s="38"/>
      <c r="C148" s="187" t="s">
        <v>377</v>
      </c>
      <c r="D148" s="187" t="s">
        <v>161</v>
      </c>
      <c r="E148" s="188" t="s">
        <v>229</v>
      </c>
      <c r="F148" s="189" t="s">
        <v>230</v>
      </c>
      <c r="G148" s="190" t="s">
        <v>231</v>
      </c>
      <c r="H148" s="191">
        <v>64</v>
      </c>
      <c r="I148" s="192"/>
      <c r="J148" s="193">
        <f>ROUND(I148*H148,2)</f>
        <v>0</v>
      </c>
      <c r="K148" s="189" t="s">
        <v>165</v>
      </c>
      <c r="L148" s="43"/>
      <c r="M148" s="194" t="s">
        <v>19</v>
      </c>
      <c r="N148" s="195" t="s">
        <v>44</v>
      </c>
      <c r="O148" s="79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AR148" s="17" t="s">
        <v>166</v>
      </c>
      <c r="AT148" s="17" t="s">
        <v>161</v>
      </c>
      <c r="AU148" s="17" t="s">
        <v>73</v>
      </c>
      <c r="AY148" s="17" t="s">
        <v>167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7" t="s">
        <v>80</v>
      </c>
      <c r="BK148" s="198">
        <f>ROUND(I148*H148,2)</f>
        <v>0</v>
      </c>
      <c r="BL148" s="17" t="s">
        <v>166</v>
      </c>
      <c r="BM148" s="17" t="s">
        <v>587</v>
      </c>
    </row>
    <row r="149" s="1" customFormat="1">
      <c r="B149" s="38"/>
      <c r="C149" s="39"/>
      <c r="D149" s="199" t="s">
        <v>169</v>
      </c>
      <c r="E149" s="39"/>
      <c r="F149" s="200" t="s">
        <v>233</v>
      </c>
      <c r="G149" s="39"/>
      <c r="H149" s="39"/>
      <c r="I149" s="143"/>
      <c r="J149" s="39"/>
      <c r="K149" s="39"/>
      <c r="L149" s="43"/>
      <c r="M149" s="201"/>
      <c r="N149" s="79"/>
      <c r="O149" s="79"/>
      <c r="P149" s="79"/>
      <c r="Q149" s="79"/>
      <c r="R149" s="79"/>
      <c r="S149" s="79"/>
      <c r="T149" s="80"/>
      <c r="AT149" s="17" t="s">
        <v>169</v>
      </c>
      <c r="AU149" s="17" t="s">
        <v>73</v>
      </c>
    </row>
    <row r="150" s="1" customFormat="1" ht="22.5" customHeight="1">
      <c r="B150" s="38"/>
      <c r="C150" s="234" t="s">
        <v>382</v>
      </c>
      <c r="D150" s="234" t="s">
        <v>197</v>
      </c>
      <c r="E150" s="235" t="s">
        <v>234</v>
      </c>
      <c r="F150" s="236" t="s">
        <v>235</v>
      </c>
      <c r="G150" s="237" t="s">
        <v>236</v>
      </c>
      <c r="H150" s="238">
        <v>128</v>
      </c>
      <c r="I150" s="239"/>
      <c r="J150" s="240">
        <f>ROUND(I150*H150,2)</f>
        <v>0</v>
      </c>
      <c r="K150" s="236" t="s">
        <v>165</v>
      </c>
      <c r="L150" s="241"/>
      <c r="M150" s="242" t="s">
        <v>19</v>
      </c>
      <c r="N150" s="243" t="s">
        <v>44</v>
      </c>
      <c r="O150" s="79"/>
      <c r="P150" s="196">
        <f>O150*H150</f>
        <v>0</v>
      </c>
      <c r="Q150" s="196">
        <v>0.0010499999999999999</v>
      </c>
      <c r="R150" s="196">
        <f>Q150*H150</f>
        <v>0.13439999999999999</v>
      </c>
      <c r="S150" s="196">
        <v>0</v>
      </c>
      <c r="T150" s="197">
        <f>S150*H150</f>
        <v>0</v>
      </c>
      <c r="AR150" s="17" t="s">
        <v>201</v>
      </c>
      <c r="AT150" s="17" t="s">
        <v>197</v>
      </c>
      <c r="AU150" s="17" t="s">
        <v>73</v>
      </c>
      <c r="AY150" s="17" t="s">
        <v>167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7" t="s">
        <v>80</v>
      </c>
      <c r="BK150" s="198">
        <f>ROUND(I150*H150,2)</f>
        <v>0</v>
      </c>
      <c r="BL150" s="17" t="s">
        <v>166</v>
      </c>
      <c r="BM150" s="17" t="s">
        <v>588</v>
      </c>
    </row>
    <row r="151" s="1" customFormat="1" ht="22.5" customHeight="1">
      <c r="B151" s="38"/>
      <c r="C151" s="234" t="s">
        <v>388</v>
      </c>
      <c r="D151" s="234" t="s">
        <v>197</v>
      </c>
      <c r="E151" s="235" t="s">
        <v>239</v>
      </c>
      <c r="F151" s="236" t="s">
        <v>240</v>
      </c>
      <c r="G151" s="237" t="s">
        <v>236</v>
      </c>
      <c r="H151" s="238">
        <v>64</v>
      </c>
      <c r="I151" s="239"/>
      <c r="J151" s="240">
        <f>ROUND(I151*H151,2)</f>
        <v>0</v>
      </c>
      <c r="K151" s="236" t="s">
        <v>165</v>
      </c>
      <c r="L151" s="241"/>
      <c r="M151" s="247" t="s">
        <v>19</v>
      </c>
      <c r="N151" s="248" t="s">
        <v>44</v>
      </c>
      <c r="O151" s="249"/>
      <c r="P151" s="250">
        <f>O151*H151</f>
        <v>0</v>
      </c>
      <c r="Q151" s="250">
        <v>0.00018000000000000001</v>
      </c>
      <c r="R151" s="250">
        <f>Q151*H151</f>
        <v>0.011520000000000001</v>
      </c>
      <c r="S151" s="250">
        <v>0</v>
      </c>
      <c r="T151" s="251">
        <f>S151*H151</f>
        <v>0</v>
      </c>
      <c r="AR151" s="17" t="s">
        <v>201</v>
      </c>
      <c r="AT151" s="17" t="s">
        <v>197</v>
      </c>
      <c r="AU151" s="17" t="s">
        <v>73</v>
      </c>
      <c r="AY151" s="17" t="s">
        <v>167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7" t="s">
        <v>80</v>
      </c>
      <c r="BK151" s="198">
        <f>ROUND(I151*H151,2)</f>
        <v>0</v>
      </c>
      <c r="BL151" s="17" t="s">
        <v>166</v>
      </c>
      <c r="BM151" s="17" t="s">
        <v>589</v>
      </c>
    </row>
    <row r="152" s="1" customFormat="1" ht="6.96" customHeight="1">
      <c r="B152" s="57"/>
      <c r="C152" s="58"/>
      <c r="D152" s="58"/>
      <c r="E152" s="58"/>
      <c r="F152" s="58"/>
      <c r="G152" s="58"/>
      <c r="H152" s="58"/>
      <c r="I152" s="167"/>
      <c r="J152" s="58"/>
      <c r="K152" s="58"/>
      <c r="L152" s="43"/>
    </row>
  </sheetData>
  <sheetProtection sheet="1" autoFilter="0" formatColumns="0" formatRows="0" objects="1" scenarios="1" spinCount="100000" saltValue="ny+SyDiXRyUyPbHjZEAYilITHHLrFy/eaOelzrefzcoKSXZKz/BOqmXvd6ZsS0dWV5jfCqO/UHaxQ1We9cBbAw==" hashValue="6sJdaURDiRyJ+2VgaR3k0rx1fdNFkpNmRkyTppXKR1JN4XxUZwWnkjchWwqSfW4mtHdX1HZn1hZUq+69w6YsUg==" algorithmName="SHA-512" password="CC35"/>
  <autoFilter ref="C90:K151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7:H77"/>
    <mergeCell ref="E81:H81"/>
    <mergeCell ref="E79:H79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111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82</v>
      </c>
    </row>
    <row r="4" ht="24.96" customHeight="1">
      <c r="B4" s="20"/>
      <c r="D4" s="140" t="s">
        <v>137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Oprava geometrických parametrů koleje (OBLAST Č. 1)</v>
      </c>
      <c r="F7" s="141"/>
      <c r="G7" s="141"/>
      <c r="H7" s="141"/>
      <c r="L7" s="20"/>
    </row>
    <row r="8">
      <c r="B8" s="20"/>
      <c r="D8" s="141" t="s">
        <v>138</v>
      </c>
      <c r="L8" s="20"/>
    </row>
    <row r="9" ht="16.5" customHeight="1">
      <c r="B9" s="20"/>
      <c r="E9" s="142" t="s">
        <v>139</v>
      </c>
      <c r="L9" s="20"/>
    </row>
    <row r="10" ht="12" customHeight="1">
      <c r="B10" s="20"/>
      <c r="D10" s="141" t="s">
        <v>140</v>
      </c>
      <c r="L10" s="20"/>
    </row>
    <row r="11" s="1" customFormat="1" ht="16.5" customHeight="1">
      <c r="B11" s="43"/>
      <c r="E11" s="141" t="s">
        <v>141</v>
      </c>
      <c r="F11" s="1"/>
      <c r="G11" s="1"/>
      <c r="H11" s="1"/>
      <c r="I11" s="143"/>
      <c r="L11" s="43"/>
    </row>
    <row r="12" s="1" customFormat="1" ht="12" customHeight="1">
      <c r="B12" s="43"/>
      <c r="D12" s="141" t="s">
        <v>142</v>
      </c>
      <c r="I12" s="143"/>
      <c r="L12" s="43"/>
    </row>
    <row r="13" s="1" customFormat="1" ht="36.96" customHeight="1">
      <c r="B13" s="43"/>
      <c r="E13" s="144" t="s">
        <v>590</v>
      </c>
      <c r="F13" s="1"/>
      <c r="G13" s="1"/>
      <c r="H13" s="1"/>
      <c r="I13" s="143"/>
      <c r="L13" s="43"/>
    </row>
    <row r="14" s="1" customFormat="1">
      <c r="B14" s="43"/>
      <c r="I14" s="143"/>
      <c r="L14" s="43"/>
    </row>
    <row r="15" s="1" customFormat="1" ht="12" customHeight="1">
      <c r="B15" s="43"/>
      <c r="D15" s="141" t="s">
        <v>18</v>
      </c>
      <c r="F15" s="17" t="s">
        <v>19</v>
      </c>
      <c r="I15" s="145" t="s">
        <v>20</v>
      </c>
      <c r="J15" s="17" t="s">
        <v>19</v>
      </c>
      <c r="L15" s="43"/>
    </row>
    <row r="16" s="1" customFormat="1" ht="12" customHeight="1">
      <c r="B16" s="43"/>
      <c r="D16" s="141" t="s">
        <v>21</v>
      </c>
      <c r="F16" s="17" t="s">
        <v>22</v>
      </c>
      <c r="I16" s="145" t="s">
        <v>23</v>
      </c>
      <c r="J16" s="146" t="str">
        <f>'Rekapitulace stavby'!AN8</f>
        <v>7. 6. 2019</v>
      </c>
      <c r="L16" s="43"/>
    </row>
    <row r="17" s="1" customFormat="1" ht="10.8" customHeight="1">
      <c r="B17" s="43"/>
      <c r="I17" s="143"/>
      <c r="L17" s="43"/>
    </row>
    <row r="18" s="1" customFormat="1" ht="12" customHeight="1">
      <c r="B18" s="43"/>
      <c r="D18" s="141" t="s">
        <v>25</v>
      </c>
      <c r="I18" s="145" t="s">
        <v>26</v>
      </c>
      <c r="J18" s="17" t="s">
        <v>27</v>
      </c>
      <c r="L18" s="43"/>
    </row>
    <row r="19" s="1" customFormat="1" ht="18" customHeight="1">
      <c r="B19" s="43"/>
      <c r="E19" s="17" t="s">
        <v>28</v>
      </c>
      <c r="I19" s="145" t="s">
        <v>29</v>
      </c>
      <c r="J19" s="17" t="s">
        <v>30</v>
      </c>
      <c r="L19" s="43"/>
    </row>
    <row r="20" s="1" customFormat="1" ht="6.96" customHeight="1">
      <c r="B20" s="43"/>
      <c r="I20" s="143"/>
      <c r="L20" s="43"/>
    </row>
    <row r="21" s="1" customFormat="1" ht="12" customHeight="1">
      <c r="B21" s="43"/>
      <c r="D21" s="141" t="s">
        <v>31</v>
      </c>
      <c r="I21" s="145" t="s">
        <v>26</v>
      </c>
      <c r="J21" s="33" t="str">
        <f>'Rekapitulace stavby'!AN13</f>
        <v>Vyplň údaj</v>
      </c>
      <c r="L21" s="43"/>
    </row>
    <row r="22" s="1" customFormat="1" ht="18" customHeight="1">
      <c r="B22" s="43"/>
      <c r="E22" s="33" t="str">
        <f>'Rekapitulace stavby'!E14</f>
        <v>Vyplň údaj</v>
      </c>
      <c r="F22" s="17"/>
      <c r="G22" s="17"/>
      <c r="H22" s="17"/>
      <c r="I22" s="145" t="s">
        <v>29</v>
      </c>
      <c r="J22" s="33" t="str">
        <f>'Rekapitulace stavby'!AN14</f>
        <v>Vyplň údaj</v>
      </c>
      <c r="L22" s="43"/>
    </row>
    <row r="23" s="1" customFormat="1" ht="6.96" customHeight="1">
      <c r="B23" s="43"/>
      <c r="I23" s="143"/>
      <c r="L23" s="43"/>
    </row>
    <row r="24" s="1" customFormat="1" ht="12" customHeight="1">
      <c r="B24" s="43"/>
      <c r="D24" s="141" t="s">
        <v>33</v>
      </c>
      <c r="I24" s="145" t="s">
        <v>26</v>
      </c>
      <c r="J24" s="17" t="str">
        <f>IF('Rekapitulace stavby'!AN16="","",'Rekapitulace stavby'!AN16)</f>
        <v/>
      </c>
      <c r="L24" s="43"/>
    </row>
    <row r="25" s="1" customFormat="1" ht="18" customHeight="1">
      <c r="B25" s="43"/>
      <c r="E25" s="17" t="str">
        <f>IF('Rekapitulace stavby'!E17="","",'Rekapitulace stavby'!E17)</f>
        <v xml:space="preserve"> </v>
      </c>
      <c r="I25" s="145" t="s">
        <v>29</v>
      </c>
      <c r="J25" s="17" t="str">
        <f>IF('Rekapitulace stavby'!AN17="","",'Rekapitulace stavby'!AN17)</f>
        <v/>
      </c>
      <c r="L25" s="43"/>
    </row>
    <row r="26" s="1" customFormat="1" ht="6.96" customHeight="1">
      <c r="B26" s="43"/>
      <c r="I26" s="143"/>
      <c r="L26" s="43"/>
    </row>
    <row r="27" s="1" customFormat="1" ht="12" customHeight="1">
      <c r="B27" s="43"/>
      <c r="D27" s="141" t="s">
        <v>36</v>
      </c>
      <c r="I27" s="145" t="s">
        <v>26</v>
      </c>
      <c r="J27" s="17" t="str">
        <f>IF('Rekapitulace stavby'!AN19="","",'Rekapitulace stavby'!AN19)</f>
        <v/>
      </c>
      <c r="L27" s="43"/>
    </row>
    <row r="28" s="1" customFormat="1" ht="18" customHeight="1">
      <c r="B28" s="43"/>
      <c r="E28" s="17" t="str">
        <f>IF('Rekapitulace stavby'!E20="","",'Rekapitulace stavby'!E20)</f>
        <v xml:space="preserve"> </v>
      </c>
      <c r="I28" s="145" t="s">
        <v>29</v>
      </c>
      <c r="J28" s="17" t="str">
        <f>IF('Rekapitulace stavby'!AN20="","",'Rekapitulace stavby'!AN20)</f>
        <v/>
      </c>
      <c r="L28" s="43"/>
    </row>
    <row r="29" s="1" customFormat="1" ht="6.96" customHeight="1">
      <c r="B29" s="43"/>
      <c r="I29" s="143"/>
      <c r="L29" s="43"/>
    </row>
    <row r="30" s="1" customFormat="1" ht="12" customHeight="1">
      <c r="B30" s="43"/>
      <c r="D30" s="141" t="s">
        <v>37</v>
      </c>
      <c r="I30" s="143"/>
      <c r="L30" s="43"/>
    </row>
    <row r="31" s="7" customFormat="1" ht="45" customHeight="1">
      <c r="B31" s="147"/>
      <c r="E31" s="148" t="s">
        <v>38</v>
      </c>
      <c r="F31" s="148"/>
      <c r="G31" s="148"/>
      <c r="H31" s="148"/>
      <c r="I31" s="149"/>
      <c r="L31" s="147"/>
    </row>
    <row r="32" s="1" customFormat="1" ht="6.96" customHeight="1">
      <c r="B32" s="43"/>
      <c r="I32" s="143"/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25.44" customHeight="1">
      <c r="B34" s="43"/>
      <c r="D34" s="151" t="s">
        <v>39</v>
      </c>
      <c r="I34" s="143"/>
      <c r="J34" s="152">
        <f>ROUND(J91, 2)</f>
        <v>0</v>
      </c>
      <c r="L34" s="43"/>
    </row>
    <row r="35" s="1" customFormat="1" ht="6.96" customHeight="1">
      <c r="B35" s="43"/>
      <c r="D35" s="71"/>
      <c r="E35" s="71"/>
      <c r="F35" s="71"/>
      <c r="G35" s="71"/>
      <c r="H35" s="71"/>
      <c r="I35" s="150"/>
      <c r="J35" s="71"/>
      <c r="K35" s="71"/>
      <c r="L35" s="43"/>
    </row>
    <row r="36" s="1" customFormat="1" ht="14.4" customHeight="1">
      <c r="B36" s="43"/>
      <c r="F36" s="153" t="s">
        <v>41</v>
      </c>
      <c r="I36" s="154" t="s">
        <v>40</v>
      </c>
      <c r="J36" s="153" t="s">
        <v>42</v>
      </c>
      <c r="L36" s="43"/>
    </row>
    <row r="37" s="1" customFormat="1" ht="14.4" customHeight="1">
      <c r="B37" s="43"/>
      <c r="D37" s="141" t="s">
        <v>43</v>
      </c>
      <c r="E37" s="141" t="s">
        <v>44</v>
      </c>
      <c r="F37" s="155">
        <f>ROUND((SUM(BE91:BE98)),  2)</f>
        <v>0</v>
      </c>
      <c r="I37" s="156">
        <v>0.20999999999999999</v>
      </c>
      <c r="J37" s="155">
        <f>ROUND(((SUM(BE91:BE98))*I37),  2)</f>
        <v>0</v>
      </c>
      <c r="L37" s="43"/>
    </row>
    <row r="38" s="1" customFormat="1" ht="14.4" customHeight="1">
      <c r="B38" s="43"/>
      <c r="E38" s="141" t="s">
        <v>45</v>
      </c>
      <c r="F38" s="155">
        <f>ROUND((SUM(BF91:BF98)),  2)</f>
        <v>0</v>
      </c>
      <c r="I38" s="156">
        <v>0.14999999999999999</v>
      </c>
      <c r="J38" s="155">
        <f>ROUND(((SUM(BF91:BF98))*I38),  2)</f>
        <v>0</v>
      </c>
      <c r="L38" s="43"/>
    </row>
    <row r="39" hidden="1" s="1" customFormat="1" ht="14.4" customHeight="1">
      <c r="B39" s="43"/>
      <c r="E39" s="141" t="s">
        <v>46</v>
      </c>
      <c r="F39" s="155">
        <f>ROUND((SUM(BG91:BG98)),  2)</f>
        <v>0</v>
      </c>
      <c r="I39" s="156">
        <v>0.20999999999999999</v>
      </c>
      <c r="J39" s="155">
        <f>0</f>
        <v>0</v>
      </c>
      <c r="L39" s="43"/>
    </row>
    <row r="40" hidden="1" s="1" customFormat="1" ht="14.4" customHeight="1">
      <c r="B40" s="43"/>
      <c r="E40" s="141" t="s">
        <v>47</v>
      </c>
      <c r="F40" s="155">
        <f>ROUND((SUM(BH91:BH98)),  2)</f>
        <v>0</v>
      </c>
      <c r="I40" s="156">
        <v>0.14999999999999999</v>
      </c>
      <c r="J40" s="155">
        <f>0</f>
        <v>0</v>
      </c>
      <c r="L40" s="43"/>
    </row>
    <row r="41" hidden="1" s="1" customFormat="1" ht="14.4" customHeight="1">
      <c r="B41" s="43"/>
      <c r="E41" s="141" t="s">
        <v>48</v>
      </c>
      <c r="F41" s="155">
        <f>ROUND((SUM(BI91:BI98)),  2)</f>
        <v>0</v>
      </c>
      <c r="I41" s="156">
        <v>0</v>
      </c>
      <c r="J41" s="155">
        <f>0</f>
        <v>0</v>
      </c>
      <c r="L41" s="43"/>
    </row>
    <row r="42" s="1" customFormat="1" ht="6.96" customHeight="1">
      <c r="B42" s="43"/>
      <c r="I42" s="143"/>
      <c r="L42" s="43"/>
    </row>
    <row r="43" s="1" customFormat="1" ht="25.44" customHeight="1">
      <c r="B43" s="43"/>
      <c r="C43" s="157"/>
      <c r="D43" s="158" t="s">
        <v>49</v>
      </c>
      <c r="E43" s="159"/>
      <c r="F43" s="159"/>
      <c r="G43" s="160" t="s">
        <v>50</v>
      </c>
      <c r="H43" s="161" t="s">
        <v>51</v>
      </c>
      <c r="I43" s="162"/>
      <c r="J43" s="163">
        <f>SUM(J34:J41)</f>
        <v>0</v>
      </c>
      <c r="K43" s="164"/>
      <c r="L43" s="43"/>
    </row>
    <row r="44" s="1" customFormat="1" ht="14.4" customHeight="1"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43"/>
    </row>
    <row r="48" s="1" customFormat="1" ht="6.96" customHeight="1">
      <c r="B48" s="168"/>
      <c r="C48" s="169"/>
      <c r="D48" s="169"/>
      <c r="E48" s="169"/>
      <c r="F48" s="169"/>
      <c r="G48" s="169"/>
      <c r="H48" s="169"/>
      <c r="I48" s="170"/>
      <c r="J48" s="169"/>
      <c r="K48" s="169"/>
      <c r="L48" s="43"/>
    </row>
    <row r="49" s="1" customFormat="1" ht="24.96" customHeight="1">
      <c r="B49" s="38"/>
      <c r="C49" s="23" t="s">
        <v>144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6.96" customHeight="1">
      <c r="B50" s="38"/>
      <c r="C50" s="39"/>
      <c r="D50" s="39"/>
      <c r="E50" s="39"/>
      <c r="F50" s="39"/>
      <c r="G50" s="39"/>
      <c r="H50" s="39"/>
      <c r="I50" s="143"/>
      <c r="J50" s="39"/>
      <c r="K50" s="39"/>
      <c r="L50" s="43"/>
    </row>
    <row r="51" s="1" customFormat="1" ht="12" customHeight="1">
      <c r="B51" s="38"/>
      <c r="C51" s="32" t="s">
        <v>16</v>
      </c>
      <c r="D51" s="39"/>
      <c r="E51" s="39"/>
      <c r="F51" s="39"/>
      <c r="G51" s="39"/>
      <c r="H51" s="39"/>
      <c r="I51" s="143"/>
      <c r="J51" s="39"/>
      <c r="K51" s="39"/>
      <c r="L51" s="43"/>
    </row>
    <row r="52" s="1" customFormat="1" ht="16.5" customHeight="1">
      <c r="B52" s="38"/>
      <c r="C52" s="39"/>
      <c r="D52" s="39"/>
      <c r="E52" s="171" t="str">
        <f>E7</f>
        <v>Oprava geometrických parametrů koleje (OBLAST Č. 1)</v>
      </c>
      <c r="F52" s="32"/>
      <c r="G52" s="32"/>
      <c r="H52" s="32"/>
      <c r="I52" s="143"/>
      <c r="J52" s="39"/>
      <c r="K52" s="39"/>
      <c r="L52" s="43"/>
    </row>
    <row r="53" ht="12" customHeight="1">
      <c r="B53" s="21"/>
      <c r="C53" s="32" t="s">
        <v>138</v>
      </c>
      <c r="D53" s="22"/>
      <c r="E53" s="22"/>
      <c r="F53" s="22"/>
      <c r="G53" s="22"/>
      <c r="H53" s="22"/>
      <c r="I53" s="136"/>
      <c r="J53" s="22"/>
      <c r="K53" s="22"/>
      <c r="L53" s="20"/>
    </row>
    <row r="54" ht="16.5" customHeight="1">
      <c r="B54" s="21"/>
      <c r="C54" s="22"/>
      <c r="D54" s="22"/>
      <c r="E54" s="171" t="s">
        <v>139</v>
      </c>
      <c r="F54" s="22"/>
      <c r="G54" s="22"/>
      <c r="H54" s="22"/>
      <c r="I54" s="136"/>
      <c r="J54" s="22"/>
      <c r="K54" s="22"/>
      <c r="L54" s="20"/>
    </row>
    <row r="55" ht="12" customHeight="1">
      <c r="B55" s="21"/>
      <c r="C55" s="32" t="s">
        <v>140</v>
      </c>
      <c r="D55" s="22"/>
      <c r="E55" s="22"/>
      <c r="F55" s="22"/>
      <c r="G55" s="22"/>
      <c r="H55" s="22"/>
      <c r="I55" s="136"/>
      <c r="J55" s="22"/>
      <c r="K55" s="22"/>
      <c r="L55" s="20"/>
    </row>
    <row r="56" s="1" customFormat="1" ht="16.5" customHeight="1">
      <c r="B56" s="38"/>
      <c r="C56" s="39"/>
      <c r="D56" s="39"/>
      <c r="E56" s="32" t="s">
        <v>141</v>
      </c>
      <c r="F56" s="39"/>
      <c r="G56" s="39"/>
      <c r="H56" s="39"/>
      <c r="I56" s="143"/>
      <c r="J56" s="39"/>
      <c r="K56" s="39"/>
      <c r="L56" s="43"/>
    </row>
    <row r="57" s="1" customFormat="1" ht="12" customHeight="1">
      <c r="B57" s="38"/>
      <c r="C57" s="32" t="s">
        <v>142</v>
      </c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16.5" customHeight="1">
      <c r="B58" s="38"/>
      <c r="C58" s="39"/>
      <c r="D58" s="39"/>
      <c r="E58" s="64" t="str">
        <f>E13</f>
        <v>08 - SO 08 - TO Roudnice n.L.</v>
      </c>
      <c r="F58" s="39"/>
      <c r="G58" s="39"/>
      <c r="H58" s="39"/>
      <c r="I58" s="143"/>
      <c r="J58" s="39"/>
      <c r="K58" s="39"/>
      <c r="L58" s="43"/>
    </row>
    <row r="59" s="1" customFormat="1" ht="6.96" customHeight="1">
      <c r="B59" s="38"/>
      <c r="C59" s="39"/>
      <c r="D59" s="39"/>
      <c r="E59" s="39"/>
      <c r="F59" s="39"/>
      <c r="G59" s="39"/>
      <c r="H59" s="39"/>
      <c r="I59" s="143"/>
      <c r="J59" s="39"/>
      <c r="K59" s="39"/>
      <c r="L59" s="43"/>
    </row>
    <row r="60" s="1" customFormat="1" ht="12" customHeight="1">
      <c r="B60" s="38"/>
      <c r="C60" s="32" t="s">
        <v>21</v>
      </c>
      <c r="D60" s="39"/>
      <c r="E60" s="39"/>
      <c r="F60" s="27" t="str">
        <f>F16</f>
        <v>obvod ST Ústí nad Labem</v>
      </c>
      <c r="G60" s="39"/>
      <c r="H60" s="39"/>
      <c r="I60" s="145" t="s">
        <v>23</v>
      </c>
      <c r="J60" s="67" t="str">
        <f>IF(J16="","",J16)</f>
        <v>7. 6. 2019</v>
      </c>
      <c r="K60" s="39"/>
      <c r="L60" s="43"/>
    </row>
    <row r="61" s="1" customFormat="1" ht="6.96" customHeight="1">
      <c r="B61" s="38"/>
      <c r="C61" s="39"/>
      <c r="D61" s="39"/>
      <c r="E61" s="39"/>
      <c r="F61" s="39"/>
      <c r="G61" s="39"/>
      <c r="H61" s="39"/>
      <c r="I61" s="143"/>
      <c r="J61" s="39"/>
      <c r="K61" s="39"/>
      <c r="L61" s="43"/>
    </row>
    <row r="62" s="1" customFormat="1" ht="13.65" customHeight="1">
      <c r="B62" s="38"/>
      <c r="C62" s="32" t="s">
        <v>25</v>
      </c>
      <c r="D62" s="39"/>
      <c r="E62" s="39"/>
      <c r="F62" s="27" t="str">
        <f>E19</f>
        <v>SŽDC s.o., OŘ Ústí n.L., ST Ústí n.L.</v>
      </c>
      <c r="G62" s="39"/>
      <c r="H62" s="39"/>
      <c r="I62" s="145" t="s">
        <v>33</v>
      </c>
      <c r="J62" s="36" t="str">
        <f>E25</f>
        <v xml:space="preserve"> </v>
      </c>
      <c r="K62" s="39"/>
      <c r="L62" s="43"/>
    </row>
    <row r="63" s="1" customFormat="1" ht="13.65" customHeight="1">
      <c r="B63" s="38"/>
      <c r="C63" s="32" t="s">
        <v>31</v>
      </c>
      <c r="D63" s="39"/>
      <c r="E63" s="39"/>
      <c r="F63" s="27" t="str">
        <f>IF(E22="","",E22)</f>
        <v>Vyplň údaj</v>
      </c>
      <c r="G63" s="39"/>
      <c r="H63" s="39"/>
      <c r="I63" s="145" t="s">
        <v>36</v>
      </c>
      <c r="J63" s="36" t="str">
        <f>E28</f>
        <v xml:space="preserve"> </v>
      </c>
      <c r="K63" s="39"/>
      <c r="L63" s="43"/>
    </row>
    <row r="64" s="1" customFormat="1" ht="10.32" customHeight="1">
      <c r="B64" s="38"/>
      <c r="C64" s="39"/>
      <c r="D64" s="39"/>
      <c r="E64" s="39"/>
      <c r="F64" s="39"/>
      <c r="G64" s="39"/>
      <c r="H64" s="39"/>
      <c r="I64" s="143"/>
      <c r="J64" s="39"/>
      <c r="K64" s="39"/>
      <c r="L64" s="43"/>
    </row>
    <row r="65" s="1" customFormat="1" ht="29.28" customHeight="1">
      <c r="B65" s="38"/>
      <c r="C65" s="172" t="s">
        <v>145</v>
      </c>
      <c r="D65" s="173"/>
      <c r="E65" s="173"/>
      <c r="F65" s="173"/>
      <c r="G65" s="173"/>
      <c r="H65" s="173"/>
      <c r="I65" s="174"/>
      <c r="J65" s="175" t="s">
        <v>146</v>
      </c>
      <c r="K65" s="173"/>
      <c r="L65" s="43"/>
    </row>
    <row r="66" s="1" customFormat="1" ht="10.32" customHeight="1">
      <c r="B66" s="38"/>
      <c r="C66" s="39"/>
      <c r="D66" s="39"/>
      <c r="E66" s="39"/>
      <c r="F66" s="39"/>
      <c r="G66" s="39"/>
      <c r="H66" s="39"/>
      <c r="I66" s="143"/>
      <c r="J66" s="39"/>
      <c r="K66" s="39"/>
      <c r="L66" s="43"/>
    </row>
    <row r="67" s="1" customFormat="1" ht="22.8" customHeight="1">
      <c r="B67" s="38"/>
      <c r="C67" s="176" t="s">
        <v>71</v>
      </c>
      <c r="D67" s="39"/>
      <c r="E67" s="39"/>
      <c r="F67" s="39"/>
      <c r="G67" s="39"/>
      <c r="H67" s="39"/>
      <c r="I67" s="143"/>
      <c r="J67" s="97">
        <f>J91</f>
        <v>0</v>
      </c>
      <c r="K67" s="39"/>
      <c r="L67" s="43"/>
      <c r="AU67" s="17" t="s">
        <v>147</v>
      </c>
    </row>
    <row r="68" s="1" customFormat="1" ht="21.84" customHeight="1">
      <c r="B68" s="38"/>
      <c r="C68" s="39"/>
      <c r="D68" s="39"/>
      <c r="E68" s="39"/>
      <c r="F68" s="39"/>
      <c r="G68" s="39"/>
      <c r="H68" s="39"/>
      <c r="I68" s="143"/>
      <c r="J68" s="39"/>
      <c r="K68" s="39"/>
      <c r="L68" s="43"/>
    </row>
    <row r="69" s="1" customFormat="1" ht="6.96" customHeight="1">
      <c r="B69" s="57"/>
      <c r="C69" s="58"/>
      <c r="D69" s="58"/>
      <c r="E69" s="58"/>
      <c r="F69" s="58"/>
      <c r="G69" s="58"/>
      <c r="H69" s="58"/>
      <c r="I69" s="167"/>
      <c r="J69" s="58"/>
      <c r="K69" s="58"/>
      <c r="L69" s="43"/>
    </row>
    <row r="73" s="1" customFormat="1" ht="6.96" customHeight="1">
      <c r="B73" s="59"/>
      <c r="C73" s="60"/>
      <c r="D73" s="60"/>
      <c r="E73" s="60"/>
      <c r="F73" s="60"/>
      <c r="G73" s="60"/>
      <c r="H73" s="60"/>
      <c r="I73" s="170"/>
      <c r="J73" s="60"/>
      <c r="K73" s="60"/>
      <c r="L73" s="43"/>
    </row>
    <row r="74" s="1" customFormat="1" ht="24.96" customHeight="1">
      <c r="B74" s="38"/>
      <c r="C74" s="23" t="s">
        <v>148</v>
      </c>
      <c r="D74" s="39"/>
      <c r="E74" s="39"/>
      <c r="F74" s="39"/>
      <c r="G74" s="39"/>
      <c r="H74" s="39"/>
      <c r="I74" s="143"/>
      <c r="J74" s="39"/>
      <c r="K74" s="39"/>
      <c r="L74" s="43"/>
    </row>
    <row r="75" s="1" customFormat="1" ht="6.96" customHeight="1">
      <c r="B75" s="38"/>
      <c r="C75" s="39"/>
      <c r="D75" s="39"/>
      <c r="E75" s="39"/>
      <c r="F75" s="39"/>
      <c r="G75" s="39"/>
      <c r="H75" s="39"/>
      <c r="I75" s="143"/>
      <c r="J75" s="39"/>
      <c r="K75" s="39"/>
      <c r="L75" s="43"/>
    </row>
    <row r="76" s="1" customFormat="1" ht="12" customHeight="1">
      <c r="B76" s="38"/>
      <c r="C76" s="32" t="s">
        <v>16</v>
      </c>
      <c r="D76" s="39"/>
      <c r="E76" s="39"/>
      <c r="F76" s="39"/>
      <c r="G76" s="39"/>
      <c r="H76" s="39"/>
      <c r="I76" s="143"/>
      <c r="J76" s="39"/>
      <c r="K76" s="39"/>
      <c r="L76" s="43"/>
    </row>
    <row r="77" s="1" customFormat="1" ht="16.5" customHeight="1">
      <c r="B77" s="38"/>
      <c r="C77" s="39"/>
      <c r="D77" s="39"/>
      <c r="E77" s="171" t="str">
        <f>E7</f>
        <v>Oprava geometrických parametrů koleje (OBLAST Č. 1)</v>
      </c>
      <c r="F77" s="32"/>
      <c r="G77" s="32"/>
      <c r="H77" s="32"/>
      <c r="I77" s="143"/>
      <c r="J77" s="39"/>
      <c r="K77" s="39"/>
      <c r="L77" s="43"/>
    </row>
    <row r="78" ht="12" customHeight="1">
      <c r="B78" s="21"/>
      <c r="C78" s="32" t="s">
        <v>138</v>
      </c>
      <c r="D78" s="22"/>
      <c r="E78" s="22"/>
      <c r="F78" s="22"/>
      <c r="G78" s="22"/>
      <c r="H78" s="22"/>
      <c r="I78" s="136"/>
      <c r="J78" s="22"/>
      <c r="K78" s="22"/>
      <c r="L78" s="20"/>
    </row>
    <row r="79" ht="16.5" customHeight="1">
      <c r="B79" s="21"/>
      <c r="C79" s="22"/>
      <c r="D79" s="22"/>
      <c r="E79" s="171" t="s">
        <v>139</v>
      </c>
      <c r="F79" s="22"/>
      <c r="G79" s="22"/>
      <c r="H79" s="22"/>
      <c r="I79" s="136"/>
      <c r="J79" s="22"/>
      <c r="K79" s="22"/>
      <c r="L79" s="20"/>
    </row>
    <row r="80" ht="12" customHeight="1">
      <c r="B80" s="21"/>
      <c r="C80" s="32" t="s">
        <v>140</v>
      </c>
      <c r="D80" s="22"/>
      <c r="E80" s="22"/>
      <c r="F80" s="22"/>
      <c r="G80" s="22"/>
      <c r="H80" s="22"/>
      <c r="I80" s="136"/>
      <c r="J80" s="22"/>
      <c r="K80" s="22"/>
      <c r="L80" s="20"/>
    </row>
    <row r="81" s="1" customFormat="1" ht="16.5" customHeight="1">
      <c r="B81" s="38"/>
      <c r="C81" s="39"/>
      <c r="D81" s="39"/>
      <c r="E81" s="32" t="s">
        <v>141</v>
      </c>
      <c r="F81" s="39"/>
      <c r="G81" s="39"/>
      <c r="H81" s="39"/>
      <c r="I81" s="143"/>
      <c r="J81" s="39"/>
      <c r="K81" s="39"/>
      <c r="L81" s="43"/>
    </row>
    <row r="82" s="1" customFormat="1" ht="12" customHeight="1">
      <c r="B82" s="38"/>
      <c r="C82" s="32" t="s">
        <v>142</v>
      </c>
      <c r="D82" s="39"/>
      <c r="E82" s="39"/>
      <c r="F82" s="39"/>
      <c r="G82" s="39"/>
      <c r="H82" s="39"/>
      <c r="I82" s="143"/>
      <c r="J82" s="39"/>
      <c r="K82" s="39"/>
      <c r="L82" s="43"/>
    </row>
    <row r="83" s="1" customFormat="1" ht="16.5" customHeight="1">
      <c r="B83" s="38"/>
      <c r="C83" s="39"/>
      <c r="D83" s="39"/>
      <c r="E83" s="64" t="str">
        <f>E13</f>
        <v>08 - SO 08 - TO Roudnice n.L.</v>
      </c>
      <c r="F83" s="39"/>
      <c r="G83" s="39"/>
      <c r="H83" s="39"/>
      <c r="I83" s="143"/>
      <c r="J83" s="39"/>
      <c r="K83" s="39"/>
      <c r="L83" s="43"/>
    </row>
    <row r="84" s="1" customFormat="1" ht="6.96" customHeight="1">
      <c r="B84" s="38"/>
      <c r="C84" s="39"/>
      <c r="D84" s="39"/>
      <c r="E84" s="39"/>
      <c r="F84" s="39"/>
      <c r="G84" s="39"/>
      <c r="H84" s="39"/>
      <c r="I84" s="143"/>
      <c r="J84" s="39"/>
      <c r="K84" s="39"/>
      <c r="L84" s="43"/>
    </row>
    <row r="85" s="1" customFormat="1" ht="12" customHeight="1">
      <c r="B85" s="38"/>
      <c r="C85" s="32" t="s">
        <v>21</v>
      </c>
      <c r="D85" s="39"/>
      <c r="E85" s="39"/>
      <c r="F85" s="27" t="str">
        <f>F16</f>
        <v>obvod ST Ústí nad Labem</v>
      </c>
      <c r="G85" s="39"/>
      <c r="H85" s="39"/>
      <c r="I85" s="145" t="s">
        <v>23</v>
      </c>
      <c r="J85" s="67" t="str">
        <f>IF(J16="","",J16)</f>
        <v>7. 6. 2019</v>
      </c>
      <c r="K85" s="39"/>
      <c r="L85" s="43"/>
    </row>
    <row r="86" s="1" customFormat="1" ht="6.96" customHeight="1">
      <c r="B86" s="38"/>
      <c r="C86" s="39"/>
      <c r="D86" s="39"/>
      <c r="E86" s="39"/>
      <c r="F86" s="39"/>
      <c r="G86" s="39"/>
      <c r="H86" s="39"/>
      <c r="I86" s="143"/>
      <c r="J86" s="39"/>
      <c r="K86" s="39"/>
      <c r="L86" s="43"/>
    </row>
    <row r="87" s="1" customFormat="1" ht="13.65" customHeight="1">
      <c r="B87" s="38"/>
      <c r="C87" s="32" t="s">
        <v>25</v>
      </c>
      <c r="D87" s="39"/>
      <c r="E87" s="39"/>
      <c r="F87" s="27" t="str">
        <f>E19</f>
        <v>SŽDC s.o., OŘ Ústí n.L., ST Ústí n.L.</v>
      </c>
      <c r="G87" s="39"/>
      <c r="H87" s="39"/>
      <c r="I87" s="145" t="s">
        <v>33</v>
      </c>
      <c r="J87" s="36" t="str">
        <f>E25</f>
        <v xml:space="preserve"> </v>
      </c>
      <c r="K87" s="39"/>
      <c r="L87" s="43"/>
    </row>
    <row r="88" s="1" customFormat="1" ht="13.65" customHeight="1">
      <c r="B88" s="38"/>
      <c r="C88" s="32" t="s">
        <v>31</v>
      </c>
      <c r="D88" s="39"/>
      <c r="E88" s="39"/>
      <c r="F88" s="27" t="str">
        <f>IF(E22="","",E22)</f>
        <v>Vyplň údaj</v>
      </c>
      <c r="G88" s="39"/>
      <c r="H88" s="39"/>
      <c r="I88" s="145" t="s">
        <v>36</v>
      </c>
      <c r="J88" s="36" t="str">
        <f>E28</f>
        <v xml:space="preserve"> </v>
      </c>
      <c r="K88" s="39"/>
      <c r="L88" s="43"/>
    </row>
    <row r="89" s="1" customFormat="1" ht="10.32" customHeight="1">
      <c r="B89" s="38"/>
      <c r="C89" s="39"/>
      <c r="D89" s="39"/>
      <c r="E89" s="39"/>
      <c r="F89" s="39"/>
      <c r="G89" s="39"/>
      <c r="H89" s="39"/>
      <c r="I89" s="143"/>
      <c r="J89" s="39"/>
      <c r="K89" s="39"/>
      <c r="L89" s="43"/>
    </row>
    <row r="90" s="8" customFormat="1" ht="29.28" customHeight="1">
      <c r="B90" s="177"/>
      <c r="C90" s="178" t="s">
        <v>149</v>
      </c>
      <c r="D90" s="179" t="s">
        <v>58</v>
      </c>
      <c r="E90" s="179" t="s">
        <v>54</v>
      </c>
      <c r="F90" s="179" t="s">
        <v>55</v>
      </c>
      <c r="G90" s="179" t="s">
        <v>150</v>
      </c>
      <c r="H90" s="179" t="s">
        <v>151</v>
      </c>
      <c r="I90" s="180" t="s">
        <v>152</v>
      </c>
      <c r="J90" s="179" t="s">
        <v>146</v>
      </c>
      <c r="K90" s="181" t="s">
        <v>153</v>
      </c>
      <c r="L90" s="182"/>
      <c r="M90" s="87" t="s">
        <v>19</v>
      </c>
      <c r="N90" s="88" t="s">
        <v>43</v>
      </c>
      <c r="O90" s="88" t="s">
        <v>154</v>
      </c>
      <c r="P90" s="88" t="s">
        <v>155</v>
      </c>
      <c r="Q90" s="88" t="s">
        <v>156</v>
      </c>
      <c r="R90" s="88" t="s">
        <v>157</v>
      </c>
      <c r="S90" s="88" t="s">
        <v>158</v>
      </c>
      <c r="T90" s="89" t="s">
        <v>159</v>
      </c>
    </row>
    <row r="91" s="1" customFormat="1" ht="22.8" customHeight="1">
      <c r="B91" s="38"/>
      <c r="C91" s="94" t="s">
        <v>160</v>
      </c>
      <c r="D91" s="39"/>
      <c r="E91" s="39"/>
      <c r="F91" s="39"/>
      <c r="G91" s="39"/>
      <c r="H91" s="39"/>
      <c r="I91" s="143"/>
      <c r="J91" s="183">
        <f>BK91</f>
        <v>0</v>
      </c>
      <c r="K91" s="39"/>
      <c r="L91" s="43"/>
      <c r="M91" s="90"/>
      <c r="N91" s="91"/>
      <c r="O91" s="91"/>
      <c r="P91" s="184">
        <f>SUM(P92:P98)</f>
        <v>0</v>
      </c>
      <c r="Q91" s="91"/>
      <c r="R91" s="184">
        <f>SUM(R92:R98)</f>
        <v>0</v>
      </c>
      <c r="S91" s="91"/>
      <c r="T91" s="185">
        <f>SUM(T92:T98)</f>
        <v>0</v>
      </c>
      <c r="AT91" s="17" t="s">
        <v>72</v>
      </c>
      <c r="AU91" s="17" t="s">
        <v>147</v>
      </c>
      <c r="BK91" s="186">
        <f>SUM(BK92:BK98)</f>
        <v>0</v>
      </c>
    </row>
    <row r="92" s="1" customFormat="1" ht="33.75" customHeight="1">
      <c r="B92" s="38"/>
      <c r="C92" s="187" t="s">
        <v>80</v>
      </c>
      <c r="D92" s="187" t="s">
        <v>161</v>
      </c>
      <c r="E92" s="188" t="s">
        <v>591</v>
      </c>
      <c r="F92" s="189" t="s">
        <v>592</v>
      </c>
      <c r="G92" s="190" t="s">
        <v>236</v>
      </c>
      <c r="H92" s="191">
        <v>400</v>
      </c>
      <c r="I92" s="192"/>
      <c r="J92" s="193">
        <f>ROUND(I92*H92,2)</f>
        <v>0</v>
      </c>
      <c r="K92" s="189" t="s">
        <v>165</v>
      </c>
      <c r="L92" s="43"/>
      <c r="M92" s="194" t="s">
        <v>19</v>
      </c>
      <c r="N92" s="195" t="s">
        <v>44</v>
      </c>
      <c r="O92" s="79"/>
      <c r="P92" s="196">
        <f>O92*H92</f>
        <v>0</v>
      </c>
      <c r="Q92" s="196">
        <v>0</v>
      </c>
      <c r="R92" s="196">
        <f>Q92*H92</f>
        <v>0</v>
      </c>
      <c r="S92" s="196">
        <v>0</v>
      </c>
      <c r="T92" s="197">
        <f>S92*H92</f>
        <v>0</v>
      </c>
      <c r="AR92" s="17" t="s">
        <v>166</v>
      </c>
      <c r="AT92" s="17" t="s">
        <v>161</v>
      </c>
      <c r="AU92" s="17" t="s">
        <v>73</v>
      </c>
      <c r="AY92" s="17" t="s">
        <v>167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17" t="s">
        <v>80</v>
      </c>
      <c r="BK92" s="198">
        <f>ROUND(I92*H92,2)</f>
        <v>0</v>
      </c>
      <c r="BL92" s="17" t="s">
        <v>166</v>
      </c>
      <c r="BM92" s="17" t="s">
        <v>593</v>
      </c>
    </row>
    <row r="93" s="1" customFormat="1">
      <c r="B93" s="38"/>
      <c r="C93" s="39"/>
      <c r="D93" s="199" t="s">
        <v>169</v>
      </c>
      <c r="E93" s="39"/>
      <c r="F93" s="200" t="s">
        <v>482</v>
      </c>
      <c r="G93" s="39"/>
      <c r="H93" s="39"/>
      <c r="I93" s="143"/>
      <c r="J93" s="39"/>
      <c r="K93" s="39"/>
      <c r="L93" s="43"/>
      <c r="M93" s="201"/>
      <c r="N93" s="79"/>
      <c r="O93" s="79"/>
      <c r="P93" s="79"/>
      <c r="Q93" s="79"/>
      <c r="R93" s="79"/>
      <c r="S93" s="79"/>
      <c r="T93" s="80"/>
      <c r="AT93" s="17" t="s">
        <v>169</v>
      </c>
      <c r="AU93" s="17" t="s">
        <v>73</v>
      </c>
    </row>
    <row r="94" s="9" customFormat="1">
      <c r="B94" s="202"/>
      <c r="C94" s="203"/>
      <c r="D94" s="199" t="s">
        <v>171</v>
      </c>
      <c r="E94" s="204" t="s">
        <v>19</v>
      </c>
      <c r="F94" s="205" t="s">
        <v>594</v>
      </c>
      <c r="G94" s="203"/>
      <c r="H94" s="204" t="s">
        <v>19</v>
      </c>
      <c r="I94" s="206"/>
      <c r="J94" s="203"/>
      <c r="K94" s="203"/>
      <c r="L94" s="207"/>
      <c r="M94" s="208"/>
      <c r="N94" s="209"/>
      <c r="O94" s="209"/>
      <c r="P94" s="209"/>
      <c r="Q94" s="209"/>
      <c r="R94" s="209"/>
      <c r="S94" s="209"/>
      <c r="T94" s="210"/>
      <c r="AT94" s="211" t="s">
        <v>171</v>
      </c>
      <c r="AU94" s="211" t="s">
        <v>73</v>
      </c>
      <c r="AV94" s="9" t="s">
        <v>80</v>
      </c>
      <c r="AW94" s="9" t="s">
        <v>35</v>
      </c>
      <c r="AX94" s="9" t="s">
        <v>73</v>
      </c>
      <c r="AY94" s="211" t="s">
        <v>167</v>
      </c>
    </row>
    <row r="95" s="10" customFormat="1">
      <c r="B95" s="212"/>
      <c r="C95" s="213"/>
      <c r="D95" s="199" t="s">
        <v>171</v>
      </c>
      <c r="E95" s="214" t="s">
        <v>19</v>
      </c>
      <c r="F95" s="215" t="s">
        <v>595</v>
      </c>
      <c r="G95" s="213"/>
      <c r="H95" s="216">
        <v>200</v>
      </c>
      <c r="I95" s="217"/>
      <c r="J95" s="213"/>
      <c r="K95" s="213"/>
      <c r="L95" s="218"/>
      <c r="M95" s="219"/>
      <c r="N95" s="220"/>
      <c r="O95" s="220"/>
      <c r="P95" s="220"/>
      <c r="Q95" s="220"/>
      <c r="R95" s="220"/>
      <c r="S95" s="220"/>
      <c r="T95" s="221"/>
      <c r="AT95" s="222" t="s">
        <v>171</v>
      </c>
      <c r="AU95" s="222" t="s">
        <v>73</v>
      </c>
      <c r="AV95" s="10" t="s">
        <v>82</v>
      </c>
      <c r="AW95" s="10" t="s">
        <v>35</v>
      </c>
      <c r="AX95" s="10" t="s">
        <v>73</v>
      </c>
      <c r="AY95" s="222" t="s">
        <v>167</v>
      </c>
    </row>
    <row r="96" s="9" customFormat="1">
      <c r="B96" s="202"/>
      <c r="C96" s="203"/>
      <c r="D96" s="199" t="s">
        <v>171</v>
      </c>
      <c r="E96" s="204" t="s">
        <v>19</v>
      </c>
      <c r="F96" s="205" t="s">
        <v>596</v>
      </c>
      <c r="G96" s="203"/>
      <c r="H96" s="204" t="s">
        <v>19</v>
      </c>
      <c r="I96" s="206"/>
      <c r="J96" s="203"/>
      <c r="K96" s="203"/>
      <c r="L96" s="207"/>
      <c r="M96" s="208"/>
      <c r="N96" s="209"/>
      <c r="O96" s="209"/>
      <c r="P96" s="209"/>
      <c r="Q96" s="209"/>
      <c r="R96" s="209"/>
      <c r="S96" s="209"/>
      <c r="T96" s="210"/>
      <c r="AT96" s="211" t="s">
        <v>171</v>
      </c>
      <c r="AU96" s="211" t="s">
        <v>73</v>
      </c>
      <c r="AV96" s="9" t="s">
        <v>80</v>
      </c>
      <c r="AW96" s="9" t="s">
        <v>35</v>
      </c>
      <c r="AX96" s="9" t="s">
        <v>73</v>
      </c>
      <c r="AY96" s="211" t="s">
        <v>167</v>
      </c>
    </row>
    <row r="97" s="10" customFormat="1">
      <c r="B97" s="212"/>
      <c r="C97" s="213"/>
      <c r="D97" s="199" t="s">
        <v>171</v>
      </c>
      <c r="E97" s="214" t="s">
        <v>19</v>
      </c>
      <c r="F97" s="215" t="s">
        <v>595</v>
      </c>
      <c r="G97" s="213"/>
      <c r="H97" s="216">
        <v>200</v>
      </c>
      <c r="I97" s="217"/>
      <c r="J97" s="213"/>
      <c r="K97" s="213"/>
      <c r="L97" s="218"/>
      <c r="M97" s="219"/>
      <c r="N97" s="220"/>
      <c r="O97" s="220"/>
      <c r="P97" s="220"/>
      <c r="Q97" s="220"/>
      <c r="R97" s="220"/>
      <c r="S97" s="220"/>
      <c r="T97" s="221"/>
      <c r="AT97" s="222" t="s">
        <v>171</v>
      </c>
      <c r="AU97" s="222" t="s">
        <v>73</v>
      </c>
      <c r="AV97" s="10" t="s">
        <v>82</v>
      </c>
      <c r="AW97" s="10" t="s">
        <v>35</v>
      </c>
      <c r="AX97" s="10" t="s">
        <v>73</v>
      </c>
      <c r="AY97" s="222" t="s">
        <v>167</v>
      </c>
    </row>
    <row r="98" s="11" customFormat="1">
      <c r="B98" s="223"/>
      <c r="C98" s="224"/>
      <c r="D98" s="199" t="s">
        <v>171</v>
      </c>
      <c r="E98" s="225" t="s">
        <v>19</v>
      </c>
      <c r="F98" s="226" t="s">
        <v>184</v>
      </c>
      <c r="G98" s="224"/>
      <c r="H98" s="227">
        <v>400</v>
      </c>
      <c r="I98" s="228"/>
      <c r="J98" s="224"/>
      <c r="K98" s="224"/>
      <c r="L98" s="229"/>
      <c r="M98" s="252"/>
      <c r="N98" s="253"/>
      <c r="O98" s="253"/>
      <c r="P98" s="253"/>
      <c r="Q98" s="253"/>
      <c r="R98" s="253"/>
      <c r="S98" s="253"/>
      <c r="T98" s="254"/>
      <c r="AT98" s="233" t="s">
        <v>171</v>
      </c>
      <c r="AU98" s="233" t="s">
        <v>73</v>
      </c>
      <c r="AV98" s="11" t="s">
        <v>166</v>
      </c>
      <c r="AW98" s="11" t="s">
        <v>35</v>
      </c>
      <c r="AX98" s="11" t="s">
        <v>80</v>
      </c>
      <c r="AY98" s="233" t="s">
        <v>167</v>
      </c>
    </row>
    <row r="99" s="1" customFormat="1" ht="6.96" customHeight="1">
      <c r="B99" s="57"/>
      <c r="C99" s="58"/>
      <c r="D99" s="58"/>
      <c r="E99" s="58"/>
      <c r="F99" s="58"/>
      <c r="G99" s="58"/>
      <c r="H99" s="58"/>
      <c r="I99" s="167"/>
      <c r="J99" s="58"/>
      <c r="K99" s="58"/>
      <c r="L99" s="43"/>
    </row>
  </sheetData>
  <sheetProtection sheet="1" autoFilter="0" formatColumns="0" formatRows="0" objects="1" scenarios="1" spinCount="100000" saltValue="8//JBF6tE3NxNHjL1u6a29tgkMyyhboDiNrBRz32NRYwra7S+kmnii+6T46ZGbTypI/6e4yopsc2XJu7KzpT+Q==" hashValue="9RWe36Z+a/8tttvnh7npXTQ3uZ17Yr2CJzqgoJlLspXaVvv22+/o8H34c1qbKhFX3ml9xeY6RMDhFdpH6mlWhQ==" algorithmName="SHA-512" password="CC35"/>
  <autoFilter ref="C90:K98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7:H77"/>
    <mergeCell ref="E81:H81"/>
    <mergeCell ref="E79:H79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2019-06-07T13:58:33Z</dcterms:created>
  <dcterms:modified xsi:type="dcterms:W3CDTF">2019-06-07T13:58:52Z</dcterms:modified>
</cp:coreProperties>
</file>